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rom Old Web to new\IFR\"/>
    </mc:Choice>
  </mc:AlternateContent>
  <bookViews>
    <workbookView xWindow="0" yWindow="0" windowWidth="20490" windowHeight="7755" activeTab="1"/>
  </bookViews>
  <sheets>
    <sheet name="Notes" sheetId="12" r:id="rId1"/>
    <sheet name="Annex 1A" sheetId="13" r:id="rId2"/>
    <sheet name="EEPs" sheetId="15" r:id="rId3"/>
    <sheet name="Annex 1B" sheetId="14" r:id="rId4"/>
    <sheet name="DLIs" sheetId="16" r:id="rId5"/>
    <sheet name="SOE" sheetId="17" r:id="rId6"/>
    <sheet name="IDA Receipts" sheetId="19" r:id="rId7"/>
    <sheet name="EEP CERT" sheetId="20" r:id="rId8"/>
    <sheet name="DA Reconciliation" sheetId="21" r:id="rId9"/>
    <sheet name="classificaton Exp" sheetId="22" r:id="rId10"/>
    <sheet name="Sheet1" sheetId="23" r:id="rId11"/>
  </sheets>
  <calcPr calcId="152511"/>
</workbook>
</file>

<file path=xl/calcChain.xml><?xml version="1.0" encoding="utf-8"?>
<calcChain xmlns="http://schemas.openxmlformats.org/spreadsheetml/2006/main">
  <c r="K23" i="21" l="1"/>
  <c r="L21" i="21" l="1"/>
  <c r="F144" i="17" l="1"/>
  <c r="E22" i="13"/>
  <c r="J122" i="17" l="1"/>
  <c r="I87" i="17"/>
  <c r="C34" i="14"/>
  <c r="D34" i="14" s="1"/>
  <c r="E34" i="14" s="1"/>
  <c r="E144" i="17"/>
  <c r="D144" i="17"/>
  <c r="O117" i="22"/>
  <c r="N117" i="22"/>
  <c r="M117" i="22"/>
  <c r="K117" i="22"/>
  <c r="G102" i="22"/>
  <c r="E116" i="22"/>
  <c r="G88" i="17"/>
  <c r="G87" i="17"/>
  <c r="G86" i="17"/>
  <c r="G85" i="17"/>
  <c r="G84" i="17"/>
  <c r="G83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6" i="17"/>
  <c r="G115" i="22"/>
  <c r="G114" i="22"/>
  <c r="G113" i="22"/>
  <c r="G112" i="22"/>
  <c r="G111" i="22"/>
  <c r="G110" i="22"/>
  <c r="G109" i="22"/>
  <c r="G108" i="22"/>
  <c r="G107" i="22"/>
  <c r="G106" i="22"/>
  <c r="G105" i="22"/>
  <c r="G104" i="22"/>
  <c r="G103" i="22"/>
  <c r="G101" i="22"/>
  <c r="G100" i="22"/>
  <c r="G99" i="22"/>
  <c r="G98" i="22"/>
  <c r="G97" i="22"/>
  <c r="G96" i="22"/>
  <c r="G95" i="22"/>
  <c r="G94" i="22"/>
  <c r="G93" i="22"/>
  <c r="G92" i="22"/>
  <c r="G91" i="22"/>
  <c r="G90" i="22"/>
  <c r="G89" i="22"/>
  <c r="G88" i="22"/>
  <c r="G87" i="22"/>
  <c r="G86" i="22"/>
  <c r="G85" i="22"/>
  <c r="G84" i="22"/>
  <c r="G83" i="22"/>
  <c r="G82" i="22"/>
  <c r="G81" i="22"/>
  <c r="G80" i="22"/>
  <c r="G79" i="22"/>
  <c r="G78" i="22"/>
  <c r="G77" i="22"/>
  <c r="G76" i="22"/>
  <c r="G75" i="22"/>
  <c r="G74" i="22"/>
  <c r="G73" i="22"/>
  <c r="G72" i="22"/>
  <c r="G71" i="22"/>
  <c r="G7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G9" i="22"/>
  <c r="G8" i="22"/>
  <c r="E90" i="17"/>
  <c r="D92" i="17" s="1"/>
  <c r="D16" i="13" l="1"/>
  <c r="C16" i="14"/>
  <c r="C17" i="14" s="1"/>
  <c r="D26" i="13"/>
  <c r="E26" i="13" s="1"/>
  <c r="F26" i="13" s="1"/>
  <c r="G90" i="17"/>
  <c r="I91" i="22"/>
  <c r="H18" i="22"/>
  <c r="J31" i="22"/>
  <c r="E118" i="17"/>
  <c r="G116" i="17"/>
  <c r="F115" i="17"/>
  <c r="G107" i="17"/>
  <c r="G106" i="17"/>
  <c r="G105" i="17"/>
  <c r="G104" i="17"/>
  <c r="G103" i="17"/>
  <c r="G101" i="17"/>
  <c r="G100" i="17"/>
  <c r="G99" i="17"/>
  <c r="E29" i="14"/>
  <c r="F31" i="14"/>
  <c r="F18" i="14"/>
  <c r="F17" i="14"/>
  <c r="M20" i="14"/>
  <c r="M24" i="14"/>
  <c r="M25" i="14"/>
  <c r="M28" i="14"/>
  <c r="K27" i="14"/>
  <c r="L27" i="14" s="1"/>
  <c r="K26" i="14"/>
  <c r="N26" i="14" s="1"/>
  <c r="K25" i="14"/>
  <c r="K23" i="14"/>
  <c r="N23" i="14" s="1"/>
  <c r="M21" i="14"/>
  <c r="J30" i="14"/>
  <c r="M30" i="14" s="1"/>
  <c r="J29" i="14"/>
  <c r="M29" i="14" s="1"/>
  <c r="J28" i="14"/>
  <c r="J27" i="14"/>
  <c r="M27" i="14" s="1"/>
  <c r="J26" i="14"/>
  <c r="M26" i="14" s="1"/>
  <c r="J25" i="14"/>
  <c r="J24" i="14"/>
  <c r="J23" i="14"/>
  <c r="M23" i="14" s="1"/>
  <c r="J22" i="14"/>
  <c r="M22" i="14" s="1"/>
  <c r="J21" i="14"/>
  <c r="J20" i="14"/>
  <c r="H27" i="14"/>
  <c r="H26" i="14"/>
  <c r="H25" i="14"/>
  <c r="I25" i="14" s="1"/>
  <c r="H23" i="14"/>
  <c r="D25" i="14"/>
  <c r="E25" i="14" s="1"/>
  <c r="D26" i="14"/>
  <c r="E26" i="14" s="1"/>
  <c r="D27" i="14"/>
  <c r="E27" i="14" s="1"/>
  <c r="E13" i="14"/>
  <c r="H24" i="21"/>
  <c r="I24" i="21" s="1"/>
  <c r="I35" i="21" s="1"/>
  <c r="I38" i="21" s="1"/>
  <c r="I27" i="14"/>
  <c r="G31" i="14"/>
  <c r="P107" i="22"/>
  <c r="I53" i="22"/>
  <c r="J101" i="22"/>
  <c r="J87" i="22"/>
  <c r="J86" i="22"/>
  <c r="J85" i="22"/>
  <c r="J83" i="22"/>
  <c r="J81" i="22"/>
  <c r="Q97" i="22"/>
  <c r="H57" i="22"/>
  <c r="H45" i="22"/>
  <c r="H39" i="22"/>
  <c r="H24" i="22"/>
  <c r="J33" i="22"/>
  <c r="L105" i="22"/>
  <c r="L103" i="22"/>
  <c r="P67" i="22"/>
  <c r="P51" i="22"/>
  <c r="Q115" i="22"/>
  <c r="P114" i="22"/>
  <c r="L113" i="22"/>
  <c r="H112" i="22"/>
  <c r="H111" i="22"/>
  <c r="L110" i="22"/>
  <c r="L109" i="22"/>
  <c r="L108" i="22"/>
  <c r="H106" i="22"/>
  <c r="J104" i="22"/>
  <c r="R100" i="22"/>
  <c r="P99" i="22"/>
  <c r="P49" i="22"/>
  <c r="P47" i="22"/>
  <c r="P43" i="22"/>
  <c r="P28" i="22"/>
  <c r="P98" i="22"/>
  <c r="P96" i="22"/>
  <c r="I95" i="22"/>
  <c r="J94" i="22"/>
  <c r="R93" i="22"/>
  <c r="J92" i="22"/>
  <c r="J90" i="22"/>
  <c r="J89" i="22"/>
  <c r="J88" i="22"/>
  <c r="J84" i="22"/>
  <c r="J82" i="22"/>
  <c r="R80" i="22"/>
  <c r="R79" i="22"/>
  <c r="R78" i="22"/>
  <c r="R77" i="22"/>
  <c r="R76" i="22"/>
  <c r="R75" i="22"/>
  <c r="R74" i="22"/>
  <c r="R73" i="22"/>
  <c r="R72" i="22"/>
  <c r="R71" i="22"/>
  <c r="R70" i="22"/>
  <c r="R69" i="22"/>
  <c r="I68" i="22"/>
  <c r="R66" i="22"/>
  <c r="P65" i="22"/>
  <c r="P64" i="22"/>
  <c r="H63" i="22"/>
  <c r="R62" i="22"/>
  <c r="I61" i="22"/>
  <c r="I60" i="22"/>
  <c r="J59" i="22"/>
  <c r="I58" i="22"/>
  <c r="P56" i="22"/>
  <c r="H55" i="22"/>
  <c r="Q54" i="22"/>
  <c r="P52" i="22"/>
  <c r="P50" i="22"/>
  <c r="P48" i="22"/>
  <c r="P46" i="22"/>
  <c r="L44" i="22"/>
  <c r="P42" i="22"/>
  <c r="J41" i="22"/>
  <c r="J40" i="22"/>
  <c r="H38" i="22"/>
  <c r="J37" i="22"/>
  <c r="H36" i="22"/>
  <c r="J35" i="22"/>
  <c r="J34" i="22"/>
  <c r="P32" i="22"/>
  <c r="P30" i="22"/>
  <c r="P29" i="22"/>
  <c r="I27" i="22"/>
  <c r="P26" i="22"/>
  <c r="P25" i="22"/>
  <c r="J23" i="22"/>
  <c r="I22" i="22"/>
  <c r="J21" i="22"/>
  <c r="I20" i="22"/>
  <c r="I19" i="22"/>
  <c r="H17" i="22"/>
  <c r="H16" i="22"/>
  <c r="L14" i="22"/>
  <c r="H13" i="22"/>
  <c r="P12" i="22"/>
  <c r="P11" i="22"/>
  <c r="P10" i="22"/>
  <c r="R9" i="22"/>
  <c r="G7" i="22"/>
  <c r="P7" i="22" s="1"/>
  <c r="P117" i="22" s="1"/>
  <c r="C28" i="14" s="1"/>
  <c r="I17" i="21"/>
  <c r="D23" i="14"/>
  <c r="E23" i="14" s="1"/>
  <c r="F15" i="13"/>
  <c r="D16" i="19"/>
  <c r="F21" i="13"/>
  <c r="F22" i="13"/>
  <c r="E21" i="13"/>
  <c r="E20" i="13"/>
  <c r="F20" i="13"/>
  <c r="F23" i="13" s="1"/>
  <c r="E16" i="13"/>
  <c r="F16" i="13" s="1"/>
  <c r="F17" i="13" s="1"/>
  <c r="F11" i="13"/>
  <c r="D13" i="14"/>
  <c r="C13" i="14"/>
  <c r="F13" i="13"/>
  <c r="E13" i="13"/>
  <c r="D13" i="13"/>
  <c r="D17" i="13"/>
  <c r="E23" i="13"/>
  <c r="M31" i="14" l="1"/>
  <c r="F18" i="13"/>
  <c r="R117" i="22"/>
  <c r="C30" i="14" s="1"/>
  <c r="I117" i="22"/>
  <c r="C21" i="14" s="1"/>
  <c r="J31" i="14"/>
  <c r="O23" i="14"/>
  <c r="L117" i="22"/>
  <c r="C24" i="14" s="1"/>
  <c r="D24" i="14" s="1"/>
  <c r="E24" i="14" s="1"/>
  <c r="L25" i="14"/>
  <c r="Q117" i="22"/>
  <c r="C29" i="14" s="1"/>
  <c r="J117" i="22"/>
  <c r="C22" i="14" s="1"/>
  <c r="D16" i="14"/>
  <c r="E16" i="14" s="1"/>
  <c r="E17" i="14" s="1"/>
  <c r="E18" i="14" s="1"/>
  <c r="O26" i="14"/>
  <c r="G116" i="22"/>
  <c r="D18" i="13"/>
  <c r="C18" i="14"/>
  <c r="F25" i="13"/>
  <c r="F27" i="13" s="1"/>
  <c r="E17" i="13"/>
  <c r="E18" i="13" s="1"/>
  <c r="E25" i="13" s="1"/>
  <c r="E27" i="13" s="1"/>
  <c r="G118" i="17"/>
  <c r="I39" i="21"/>
  <c r="I41" i="21" s="1"/>
  <c r="I42" i="21" s="1"/>
  <c r="N25" i="14"/>
  <c r="O25" i="14" s="1"/>
  <c r="N27" i="14"/>
  <c r="O27" i="14" s="1"/>
  <c r="K29" i="14"/>
  <c r="N29" i="14" s="1"/>
  <c r="O29" i="14" s="1"/>
  <c r="H29" i="14"/>
  <c r="I29" i="14" s="1"/>
  <c r="L23" i="14"/>
  <c r="L26" i="14"/>
  <c r="H30" i="14"/>
  <c r="I30" i="14" s="1"/>
  <c r="H28" i="14"/>
  <c r="I28" i="14" s="1"/>
  <c r="D30" i="14"/>
  <c r="E30" i="14" s="1"/>
  <c r="H8" i="22"/>
  <c r="H117" i="22" s="1"/>
  <c r="H21" i="14"/>
  <c r="I21" i="14" s="1"/>
  <c r="C20" i="14" l="1"/>
  <c r="C31" i="14" s="1"/>
  <c r="S117" i="22"/>
  <c r="D22" i="13" s="1"/>
  <c r="D23" i="13" s="1"/>
  <c r="D17" i="14"/>
  <c r="D18" i="14" s="1"/>
  <c r="D25" i="13"/>
  <c r="D27" i="13" s="1"/>
  <c r="D22" i="14"/>
  <c r="E22" i="14" s="1"/>
  <c r="H22" i="14"/>
  <c r="I22" i="14" s="1"/>
  <c r="K22" i="14"/>
  <c r="K21" i="14"/>
  <c r="L21" i="14" s="1"/>
  <c r="L29" i="14"/>
  <c r="H24" i="14"/>
  <c r="I24" i="14" s="1"/>
  <c r="K30" i="14"/>
  <c r="L30" i="14" s="1"/>
  <c r="D28" i="14"/>
  <c r="E28" i="14" s="1"/>
  <c r="D21" i="14"/>
  <c r="E21" i="14" s="1"/>
  <c r="K28" i="14"/>
  <c r="L28" i="14" s="1"/>
  <c r="K24" i="14"/>
  <c r="N24" i="14" s="1"/>
  <c r="O24" i="14" s="1"/>
  <c r="N28" i="14"/>
  <c r="O28" i="14" s="1"/>
  <c r="N30" i="14"/>
  <c r="O30" i="14" s="1"/>
  <c r="K20" i="14"/>
  <c r="H20" i="14"/>
  <c r="D20" i="14"/>
  <c r="C33" i="14"/>
  <c r="C35" i="14" s="1"/>
  <c r="L22" i="14" l="1"/>
  <c r="N22" i="14"/>
  <c r="O22" i="14" s="1"/>
  <c r="N21" i="14"/>
  <c r="O21" i="14" s="1"/>
  <c r="L24" i="14"/>
  <c r="I20" i="14"/>
  <c r="I31" i="14" s="1"/>
  <c r="H31" i="14"/>
  <c r="E20" i="14"/>
  <c r="E31" i="14" s="1"/>
  <c r="E33" i="14" s="1"/>
  <c r="E35" i="14" s="1"/>
  <c r="D31" i="14"/>
  <c r="D33" i="14" s="1"/>
  <c r="D35" i="14" s="1"/>
  <c r="N20" i="14"/>
  <c r="K31" i="14"/>
  <c r="L20" i="14"/>
  <c r="L31" i="14" l="1"/>
  <c r="O20" i="14"/>
  <c r="O31" i="14" s="1"/>
  <c r="N31" i="14"/>
</calcChain>
</file>

<file path=xl/sharedStrings.xml><?xml version="1.0" encoding="utf-8"?>
<sst xmlns="http://schemas.openxmlformats.org/spreadsheetml/2006/main" count="638" uniqueCount="293">
  <si>
    <t>Statement of Expenditure (SOE)</t>
  </si>
  <si>
    <t xml:space="preserve"> </t>
  </si>
  <si>
    <t>CURRENCY US$</t>
  </si>
  <si>
    <t>Year To Date</t>
  </si>
  <si>
    <t>CUMMULATIVE</t>
  </si>
  <si>
    <t>YEAR TO DATE</t>
  </si>
  <si>
    <t>CUMULATIVE</t>
  </si>
  <si>
    <t>US$</t>
  </si>
  <si>
    <t>IDA Credit</t>
  </si>
  <si>
    <t>Planned</t>
  </si>
  <si>
    <t>Actual</t>
  </si>
  <si>
    <t>Variance</t>
  </si>
  <si>
    <t>Total Financing</t>
  </si>
  <si>
    <t>Total Expenditures</t>
  </si>
  <si>
    <t>EXPLANATION OF VARIANCES:</t>
  </si>
  <si>
    <t>Other</t>
  </si>
  <si>
    <t>Closing Cash balances</t>
  </si>
  <si>
    <t>Total Closing Bank balances</t>
  </si>
  <si>
    <t>Less: Use of Funds by Component</t>
  </si>
  <si>
    <t>The Copperbelt University</t>
  </si>
  <si>
    <t>IDA 58030-ZM</t>
  </si>
  <si>
    <t>Eastern and Southern Africa Hiher Education Centers of Excellence Project (ACEII) for Sustainable Mining (P151847)</t>
  </si>
  <si>
    <t>STATEMENT OF SOURCES AND USES OF FUNDS BY COMPONENT</t>
  </si>
  <si>
    <t>Opening Cash Balances:</t>
  </si>
  <si>
    <t>Others</t>
  </si>
  <si>
    <t>Total</t>
  </si>
  <si>
    <t>Add Receipts</t>
  </si>
  <si>
    <t>Sub-total</t>
  </si>
  <si>
    <t>Part 1 - Strengthening Africa Centers of Excelence in Regional Priority Areas</t>
  </si>
  <si>
    <t>Part 2 - Capacity Buliding Support to Africa Centers of Excellence through Regional Interventions</t>
  </si>
  <si>
    <t>part 3 - Facilitation, Coordiation and Administration</t>
  </si>
  <si>
    <t>STATEMENT OF SOURCES AND USES OF FUNDS BY ACTIVITIES</t>
  </si>
  <si>
    <t>Less: Use of Funds by Activity</t>
  </si>
  <si>
    <t>a. Achieve Learning Excellence</t>
  </si>
  <si>
    <t>b. Research Excellence</t>
  </si>
  <si>
    <t>c. Quality Assurance</t>
  </si>
  <si>
    <t>d. Achieving Equity Dimension</t>
  </si>
  <si>
    <t>e. Attract Academic Staff and Students from the Region</t>
  </si>
  <si>
    <t>f. National and Regional Academic Partners</t>
  </si>
  <si>
    <t>g. national and Regional Sector Partners</t>
  </si>
  <si>
    <t>h. Colloboration with International Academic Partners</t>
  </si>
  <si>
    <t>i. Management and Governance</t>
  </si>
  <si>
    <t>j. Sustanable Financing</t>
  </si>
  <si>
    <t>k. Monitoring and Evaluation</t>
  </si>
  <si>
    <t>Eligible Expenditure Program (EEP)</t>
  </si>
  <si>
    <t>Cumulative</t>
  </si>
  <si>
    <t>EEP 1 - Salaries</t>
  </si>
  <si>
    <t>EEP 2 - Non-procurable Expenditure as defined in Financing Agreement</t>
  </si>
  <si>
    <t>Total EEPs</t>
  </si>
  <si>
    <t>Notes on DLIs</t>
  </si>
  <si>
    <t>Disbursement Linked Indicators (DLIs)</t>
  </si>
  <si>
    <t>Actions to be Completed</t>
  </si>
  <si>
    <t>Status of Actions Completion</t>
  </si>
  <si>
    <t>IDA Receipts</t>
  </si>
  <si>
    <t>WA#CBU/01</t>
  </si>
  <si>
    <t>Date</t>
  </si>
  <si>
    <t>WA#</t>
  </si>
  <si>
    <t>Amount</t>
  </si>
  <si>
    <t>Uds</t>
  </si>
  <si>
    <t>Amount Allocated (USD)</t>
  </si>
  <si>
    <t>Amount Disbursed (USD)</t>
  </si>
  <si>
    <t>Undisbursed Balance (USD)</t>
  </si>
  <si>
    <t>Eastern and Southern Africa Higher Education Centers of Excellence Project (ACEII) for Sustainable Mining (P151847)</t>
  </si>
  <si>
    <t>USD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</si>
  <si>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</si>
  <si>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FOR THE SEMI-ANNUAL PERION EDNDING December 31st, 2018</t>
  </si>
  <si>
    <t>signature</t>
  </si>
  <si>
    <t>NAME</t>
  </si>
  <si>
    <t>SIGNATURE</t>
  </si>
  <si>
    <t>DATE</t>
  </si>
  <si>
    <t>PREPARED BY</t>
  </si>
  <si>
    <t>ZWM (000)</t>
  </si>
  <si>
    <t xml:space="preserve">Eligible Expenditure Program (EEP)                  </t>
  </si>
  <si>
    <t xml:space="preserve">EEP 2 - Non-procurable Expenditure as defined in Financing Agreement        </t>
  </si>
  <si>
    <t>USD (000)</t>
  </si>
  <si>
    <t>CHECKED BY INTERNAL AUDIT</t>
  </si>
  <si>
    <t>Name   VELETIA A KANGA</t>
  </si>
  <si>
    <t xml:space="preserve"> AfrIca Higher Education Centers of Excellence Project (ACEII) for Sustainable Mining (P151847)       </t>
  </si>
  <si>
    <t>ZMW</t>
  </si>
  <si>
    <t>Exchange rate @Zmw 9,8  to 1 usd</t>
  </si>
  <si>
    <t>DESIGNATED ACCOUNT RECONCILIATION</t>
  </si>
  <si>
    <t>CREDIT NO: IDA 58030</t>
  </si>
  <si>
    <t>ACCOUNT NO: …………………………………………………………..</t>
  </si>
  <si>
    <t>1. Amount advanced by the World Bank</t>
  </si>
  <si>
    <t>2. Less total amount recovered by World Bank</t>
  </si>
  <si>
    <t>3. Equals present outsatnding amount</t>
  </si>
  <si>
    <t xml:space="preserve">    advanced to the Special Account</t>
  </si>
  <si>
    <t xml:space="preserve">     Investrust US Dollar Ops Account </t>
  </si>
  <si>
    <t>5. Plus amounts of eligible expenditure documented in the Financial Report</t>
  </si>
  <si>
    <t>6. Eligible Expenditure documented in the previous Financial Reports</t>
  </si>
  <si>
    <t>7. Equals total advance accounted for</t>
  </si>
  <si>
    <t>8. explanation of any discrepancy between</t>
  </si>
  <si>
    <t xml:space="preserve">    lines 3 and 7: Unutilized funds on on-going activities</t>
  </si>
  <si>
    <t xml:space="preserve">                        Transfer not yet credit to operations account</t>
  </si>
  <si>
    <t>Special Account Ceiling</t>
  </si>
  <si>
    <t xml:space="preserve">9. Date: </t>
  </si>
  <si>
    <t>Signature:</t>
  </si>
  <si>
    <t>Title:     Financial Specialist</t>
  </si>
  <si>
    <t>for the period: June 2019</t>
  </si>
  <si>
    <t>7.01.19</t>
  </si>
  <si>
    <t>Allowances Project manager</t>
  </si>
  <si>
    <t>17.01.19</t>
  </si>
  <si>
    <t xml:space="preserve"> allowances for Richard. Mvula &amp; Harriet kosgei</t>
  </si>
  <si>
    <t>22.01.19</t>
  </si>
  <si>
    <t xml:space="preserve"> Subsistence &amp; Travel(  Dr phenny&amp; Mr chimbala travel to Lusaka to see permanet secretary)</t>
  </si>
  <si>
    <t>28.01.19</t>
  </si>
  <si>
    <t>Africanza lodge - centre operations meetings ( refreshments for meeting)</t>
  </si>
  <si>
    <t>4.02.19</t>
  </si>
  <si>
    <t>Giel investments ( post graduate students hostels rehabilitation)</t>
  </si>
  <si>
    <t>5.02.19</t>
  </si>
  <si>
    <t>Allowances and salary for  project Mgr and project administrative assistant respectively)</t>
  </si>
  <si>
    <t>Upgrade for  Monkey Survey software for PASET Benchmarking</t>
  </si>
  <si>
    <t>Times printpak Zambia( adverts  for External auditors</t>
  </si>
  <si>
    <t>Out of pocket ( needs assessments)</t>
  </si>
  <si>
    <t xml:space="preserve"> Allowances for Richard. Mvula &amp; Harriet kosgei</t>
  </si>
  <si>
    <t xml:space="preserve"> Allowances for Board Members</t>
  </si>
  <si>
    <t>Garden Court Kitwe( Advisory board meeting )</t>
  </si>
  <si>
    <t xml:space="preserve"> Dr Ngululu &amp;  mr Tena   Staff and student exchange program&amp;  allowances for secretariat</t>
  </si>
  <si>
    <t>Eagle adventures &amp; Tours(tickets) f Advisory board members</t>
  </si>
  <si>
    <t>Eagle adventurs &amp; Tours (tickets) for Dr Ngvulu &amp; Mr Tena</t>
  </si>
  <si>
    <t xml:space="preserve"> Study Permit</t>
  </si>
  <si>
    <t>Allowances PAA &amp; project Manager</t>
  </si>
  <si>
    <t xml:space="preserve"> Proff Mbale &amp; S Kaunda Proff Mbale Chisamba team building &amp; S.kauda tri to Kenya</t>
  </si>
  <si>
    <t>Team building Chisamba</t>
  </si>
  <si>
    <t>Protea  Hotel  safari ( team building)</t>
  </si>
  <si>
    <t>Borges Enterprise Ltd( works done at the hostels)</t>
  </si>
  <si>
    <t>Association Of African Universities (Training For F.Bwalya &amp; Ruth Namumba)</t>
  </si>
  <si>
    <t>Francis Bwalya &amp; Ruth Namumba(Uganda)</t>
  </si>
  <si>
    <t>Out of pocket (R.Namumba &amp; F Bwalya)</t>
  </si>
  <si>
    <t>CBU Guest Hse lodging fees for students on the project.</t>
  </si>
  <si>
    <t>Proff Daniel Cw Nkhuwa (  visiting  L</t>
  </si>
  <si>
    <t xml:space="preserve">  Monthly Allowances  for students on the project </t>
  </si>
  <si>
    <t>Allowances for  X Takam student</t>
  </si>
  <si>
    <t>Charles Mulenga staff exchange</t>
  </si>
  <si>
    <t>Eagle adventures&amp; Tours( Tickets for Busiku &amp; Dr Nhkuwa)</t>
  </si>
  <si>
    <t>Allowances for Paa and project manager</t>
  </si>
  <si>
    <t>Times Printpak ltd ( adverts)</t>
  </si>
  <si>
    <t>CBU Guest Hse( lodging Expenses for students)</t>
  </si>
  <si>
    <t>DR nelly chunda And S kaunda Allowances</t>
  </si>
  <si>
    <t>Association Of African Universities(training)</t>
  </si>
  <si>
    <t>Blueberry Travel( Training) tickets</t>
  </si>
  <si>
    <t>26.04.19</t>
  </si>
  <si>
    <t xml:space="preserve"> Imprest  cash   Recoupment(    PAA)</t>
  </si>
  <si>
    <t>24.04.19</t>
  </si>
  <si>
    <t>ProfMbale, Mwamba &amp; C.Chimbala  travel to Boz Lsk</t>
  </si>
  <si>
    <t>Africanza lodge&amp; Retaurant ( meals&amp; Refreshments)</t>
  </si>
  <si>
    <t>Blueberry Travel LTD( Tickets For Mr Hayumbu &amp; MR Moussa)</t>
  </si>
  <si>
    <t>Cbu - school Mines ( Donation)</t>
  </si>
  <si>
    <t>5000 USD</t>
  </si>
  <si>
    <t xml:space="preserve"> Allowances  for  students  for April &amp; May</t>
  </si>
  <si>
    <t xml:space="preserve"> Study Permit &amp;  Student allowances</t>
  </si>
  <si>
    <t>Gwedolen Nayame  Garden Court</t>
  </si>
  <si>
    <t>DR Rodrick Lamya &amp;  Mr workson Siwale</t>
  </si>
  <si>
    <t>Proff overson Shumba &amp;  Mrs Sonile ( Ghana Trip)</t>
  </si>
  <si>
    <t xml:space="preserve">Eagle adventures &amp; Tours(tickets) </t>
  </si>
  <si>
    <t xml:space="preserve"> Dr sitwala &amp;DR phenny Mwaanga Kenya trip</t>
  </si>
  <si>
    <t xml:space="preserve"> CBU  school of Graduate ( fees for students)</t>
  </si>
  <si>
    <t>Allowances  for PAA and Project manager</t>
  </si>
  <si>
    <t>ACEIDHA UNZA( launch costs)</t>
  </si>
  <si>
    <t>Veletia , Dr Mwaanga, Dora. P &amp; LongoLongo  trip to siavonga</t>
  </si>
  <si>
    <t>Dr franco muleya south africa Allowances</t>
  </si>
  <si>
    <t>DR nelly chunda   Risk Mitigation</t>
  </si>
  <si>
    <t>Proff Jameson Mbale Risk Mitigation</t>
  </si>
  <si>
    <t>Dr Chanda Shikaputo Risk Mitigation</t>
  </si>
  <si>
    <t>Fringila lodge Ltd Risk Mitigation workshop</t>
  </si>
  <si>
    <t>MayBin Mwelwa Risk Mitigation</t>
  </si>
  <si>
    <t>Ruth Namumba Risk Mitigation</t>
  </si>
  <si>
    <t>Jacob  mwale Risk Mitigation</t>
  </si>
  <si>
    <t>Proff Overson Shumba Risk Mitigation</t>
  </si>
  <si>
    <t>Dr Mwaanga Phenny Risk mitigation</t>
  </si>
  <si>
    <t>Francis Bwalya Risk Mitigation</t>
  </si>
  <si>
    <t>Mulenga Kambikambi Risk mitigation</t>
  </si>
  <si>
    <t xml:space="preserve"> Allowances for the  visa application to Lsk</t>
  </si>
  <si>
    <t xml:space="preserve"> Finland  Uk Visa fees</t>
  </si>
  <si>
    <t>Prudential Life( finland Trip)</t>
  </si>
  <si>
    <t xml:space="preserve">Allowances for the trip  Visa aplication lsk for Dr Phenny Mwaanga, Dr Kawunda Nyirenda, Dr G.  </t>
  </si>
  <si>
    <t>Mwandila , Kabonda Leonard , Francis Bwalya , Edna k Litana</t>
  </si>
  <si>
    <t>Dr Gershom mwandila trip to Finland</t>
  </si>
  <si>
    <t>Dr Munalula Francis trip to Nambia University</t>
  </si>
  <si>
    <t>Dr Phenny Mwaanga trip  to Finland</t>
  </si>
  <si>
    <t>Edna K Litana trip to Finland</t>
  </si>
  <si>
    <t>Mr leonard Kabondo  trip to Finland</t>
  </si>
  <si>
    <t>Francis  Bwalya  trip to Finland</t>
  </si>
  <si>
    <t>Nelson Mandela University ( Dr Franco.Muleya)</t>
  </si>
  <si>
    <t>Dr k Nyirenda  trip to Finland</t>
  </si>
  <si>
    <t xml:space="preserve">Eagle adventures &amp; Tours  , Tickets to Kenya , Dr P. Mwaanga &amp;  Dr Simushi </t>
  </si>
  <si>
    <t>Blueberry Travel LTd  tickets  to Finland</t>
  </si>
  <si>
    <t>Blueberry Travel  Ltd tickets to  franco Muleya( SA)</t>
  </si>
  <si>
    <t>Copperbelt Invoice Expo</t>
  </si>
  <si>
    <t>Richard Kayuwa ( proff mbale trip to pacra lsk)</t>
  </si>
  <si>
    <t>Allowances for Dr N.Mwango&amp; Ruth Mumba</t>
  </si>
  <si>
    <t>Fringila lodge Ltd ( Being balance  on Risk Mitigation workshop)</t>
  </si>
  <si>
    <t>Kennedy  Sichamba   trip to Stellenbosch  University</t>
  </si>
  <si>
    <t>Iclick Systems &amp;IT Consultancy ( Show activties)</t>
  </si>
  <si>
    <t xml:space="preserve"> Eagle  Adventures &amp; Tours Tickets for Munalula Francis  &amp; Sichamba Kennedy</t>
  </si>
  <si>
    <t>Explosion Investments Ltd  ( show activities)</t>
  </si>
  <si>
    <t xml:space="preserve"> Students Allowances for the Month June.</t>
  </si>
  <si>
    <t>Toyota  Zambia Ltd - Service of landcruiser</t>
  </si>
  <si>
    <t>BrushWork Graphix ( show actitivies)</t>
  </si>
  <si>
    <t>M&amp;M  Enteprises  Ltd  ( show actitives)</t>
  </si>
  <si>
    <t xml:space="preserve">Harriet   J kosgei ( Refund of Tickets)  </t>
  </si>
  <si>
    <t xml:space="preserve"> Richard Muvla ( Refund Of Tickets)</t>
  </si>
  <si>
    <t xml:space="preserve"> Out of pocket allowance  show activties</t>
  </si>
  <si>
    <t xml:space="preserve"> Bank charges/ </t>
  </si>
  <si>
    <t xml:space="preserve"> Bank  Interest</t>
  </si>
  <si>
    <t xml:space="preserve"> TOTAL</t>
  </si>
  <si>
    <t xml:space="preserve"> Date</t>
  </si>
  <si>
    <t>Amount (ZMW)</t>
  </si>
  <si>
    <t>USD($)</t>
  </si>
  <si>
    <t xml:space="preserve">Rate 12.98 USD </t>
  </si>
  <si>
    <t>4 Amount in Designated Account as at 30/06/2019 as per Bank Statement attached</t>
  </si>
  <si>
    <t xml:space="preserve">   Add Amount in Investrust Local Account k3,669,322.24 @ K9.81</t>
  </si>
  <si>
    <t xml:space="preserve">Exchange rate @zmw 9.8 to 1USD </t>
  </si>
  <si>
    <t>by 12.98</t>
  </si>
  <si>
    <t xml:space="preserve"> by12.98 USD</t>
  </si>
  <si>
    <t>06.02.19</t>
  </si>
  <si>
    <t>08.02.19</t>
  </si>
  <si>
    <t>11.02.19</t>
  </si>
  <si>
    <t>19.02.19</t>
  </si>
  <si>
    <t>20.02.19</t>
  </si>
  <si>
    <t>20.02. 19</t>
  </si>
  <si>
    <t>21.02.19</t>
  </si>
  <si>
    <t>26.02.19</t>
  </si>
  <si>
    <t>27.02.19</t>
  </si>
  <si>
    <t>7.03.19</t>
  </si>
  <si>
    <t>13.03.19</t>
  </si>
  <si>
    <t>14.03.19</t>
  </si>
  <si>
    <t>19.03.19</t>
  </si>
  <si>
    <t>26.03.19</t>
  </si>
  <si>
    <t>27.03.19</t>
  </si>
  <si>
    <t>29.03.19</t>
  </si>
  <si>
    <t>09.04.19</t>
  </si>
  <si>
    <t xml:space="preserve"> 11.04.19</t>
  </si>
  <si>
    <t>11.04.19</t>
  </si>
  <si>
    <t>16.04.19</t>
  </si>
  <si>
    <t>23.04.19</t>
  </si>
  <si>
    <t>3.05.19</t>
  </si>
  <si>
    <t>2.05.19</t>
  </si>
  <si>
    <t>6.05.19</t>
  </si>
  <si>
    <t>7.05.19</t>
  </si>
  <si>
    <t>10.05.19</t>
  </si>
  <si>
    <t>15.05.19</t>
  </si>
  <si>
    <t>16.05.19</t>
  </si>
  <si>
    <t>17.05.19</t>
  </si>
  <si>
    <t>23.05.19</t>
  </si>
  <si>
    <t>26.05.19</t>
  </si>
  <si>
    <t>31.05.19</t>
  </si>
  <si>
    <t>4.06.19</t>
  </si>
  <si>
    <t>06.06.19</t>
  </si>
  <si>
    <t>07.06.19</t>
  </si>
  <si>
    <t>12.06.19</t>
  </si>
  <si>
    <t>13.06.19</t>
  </si>
  <si>
    <t>18.06.19</t>
  </si>
  <si>
    <t>17.06.19</t>
  </si>
  <si>
    <t>20.06.19</t>
  </si>
  <si>
    <t>25.06.19</t>
  </si>
  <si>
    <t>24.06.19</t>
  </si>
  <si>
    <t xml:space="preserve"> 30.06.19</t>
  </si>
  <si>
    <t>DLI 2.5      Publications</t>
  </si>
  <si>
    <t>DLI 2.2    Student Data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</si>
  <si>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</si>
  <si>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Total</t>
  </si>
  <si>
    <t>Proff Daniel Cw Nkhuwa (  visiting  Lecturer-Staff Exchange)</t>
  </si>
  <si>
    <t>FOR THE SEMI-ANNUAL PERION EDNDING JUNE 30, 2019</t>
  </si>
  <si>
    <t>Semi-Annual Year ending 30.6.2019</t>
  </si>
  <si>
    <t>Statement of Reimbursable Eligible Expenditure Programs (EEPs) for the Semi-Annual Period ending 30.06.2019</t>
  </si>
  <si>
    <t>Semi-Annual Year ending 30.06.2019</t>
  </si>
  <si>
    <t>FOR THE SEMI-ANNUAL PERION EDNDING June 30,  2019</t>
  </si>
  <si>
    <t>CURRENTsemiester</t>
  </si>
  <si>
    <t>CURRENT SEMESTER</t>
  </si>
  <si>
    <t>ACTUAL31.12.18</t>
  </si>
  <si>
    <t xml:space="preserve"> The huge variances are due to delays in implementations of the programs.</t>
  </si>
  <si>
    <t>11.02.18</t>
  </si>
  <si>
    <t xml:space="preserve">Study Permits for Harriet.J&amp; Richard Mvula </t>
  </si>
  <si>
    <t xml:space="preserve"> Study Permit &amp; Xavier Tiamgne</t>
  </si>
  <si>
    <t>DR nelly chunda And S kaunda Allowances ( Ghana)</t>
  </si>
  <si>
    <t>DR nelly chunda And S kaunda Allowances( Ghana)</t>
  </si>
  <si>
    <t>Association Of African Universities(training) Dr nelly Chunda &amp; S kaunda</t>
  </si>
  <si>
    <t>Investrust Kwacha  A/c</t>
  </si>
  <si>
    <t>Investrust  A/c Dollar</t>
  </si>
  <si>
    <t>Stellenbosh unversity Mr Kennedy Sichamba</t>
  </si>
  <si>
    <t>Usd Rate</t>
  </si>
  <si>
    <t>Dr Nelly Chunda And Busiku Lsk trip to  get   visas to Ghana</t>
  </si>
  <si>
    <t>paid back 31.07.</t>
  </si>
  <si>
    <t>30.06.19</t>
  </si>
  <si>
    <t>Bank charges</t>
  </si>
  <si>
    <t xml:space="preserve"> Bank  charges</t>
  </si>
  <si>
    <t xml:space="preserve">  interest</t>
  </si>
  <si>
    <t xml:space="preserve"> Bank  Interest / repayments</t>
  </si>
  <si>
    <t xml:space="preserve"> repayments</t>
  </si>
  <si>
    <t>charges</t>
  </si>
  <si>
    <r>
      <t xml:space="preserve"> Daily maintenance a</t>
    </r>
    <r>
      <rPr>
        <sz val="12"/>
        <rFont val="Calibri"/>
        <family val="2"/>
        <scheme val="minor"/>
      </rPr>
      <t>llowances for regional students</t>
    </r>
  </si>
  <si>
    <t>codes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</si>
</sst>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* #,##0.00000_);_(* \(#,##0.00000\);_(* &quot;-&quot;??_);_(@_)"/>
    <numFmt numFmtId="167" formatCode="_(* #,##0.0_);_(* \(#,##0.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 Unicode MS"/>
      <family val="2"/>
    </font>
    <font>
      <sz val="12"/>
      <color theme="1"/>
      <name val="Arial Unicode MS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 Unicode MS"/>
      <family val="2"/>
    </font>
    <font>
      <sz val="11"/>
      <color theme="1"/>
      <name val="Arial Unicode MS"/>
      <family val="2"/>
    </font>
    <font>
      <sz val="14"/>
      <color theme="1"/>
      <name val="Arial Unicode MS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Times"/>
      <family val="1"/>
    </font>
    <font>
      <b/>
      <sz val="11"/>
      <color theme="1"/>
      <name val="Times"/>
      <family val="1"/>
    </font>
    <font>
      <sz val="10"/>
      <color theme="1"/>
      <name val="Times"/>
      <family val="1"/>
    </font>
    <font>
      <b/>
      <sz val="10"/>
      <color theme="1"/>
      <name val="Arial Unicode MS"/>
      <family val="2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u/>
      <sz val="12"/>
      <color theme="1"/>
      <name val="Arial Unicode MS"/>
      <family val="2"/>
    </font>
    <font>
      <u/>
      <sz val="11"/>
      <color theme="1"/>
      <name val="Arial Unicode MS"/>
      <family val="2"/>
    </font>
    <font>
      <u/>
      <sz val="12"/>
      <color theme="1"/>
      <name val="Arial Unicode MS"/>
      <family val="2"/>
    </font>
    <font>
      <b/>
      <u val="singleAccounting"/>
      <sz val="10"/>
      <color theme="1"/>
      <name val="Arial Unicode MS"/>
      <family val="2"/>
    </font>
    <font>
      <b/>
      <u val="singleAccounting"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Arial Unicode MS"/>
      <family val="2"/>
    </font>
    <font>
      <b/>
      <u val="singleAccounting"/>
      <sz val="12"/>
      <color theme="1"/>
      <name val="Arial Unicode MS"/>
      <family val="2"/>
    </font>
    <font>
      <b/>
      <u val="singleAccounting"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255">
    <xf numFmtId="0" fontId="0" fillId="0" borderId="0" xfId="0"/>
    <xf numFmtId="0" fontId="2" fillId="0" borderId="7" xfId="0" applyFont="1" applyBorder="1"/>
    <xf numFmtId="0" fontId="2" fillId="0" borderId="4" xfId="0" applyFont="1" applyBorder="1"/>
    <xf numFmtId="43" fontId="2" fillId="0" borderId="2" xfId="1" applyNumberFormat="1" applyFont="1" applyBorder="1" applyAlignment="1">
      <alignment horizontal="center"/>
    </xf>
    <xf numFmtId="43" fontId="2" fillId="0" borderId="3" xfId="1" applyFont="1" applyBorder="1" applyAlignment="1">
      <alignment horizontal="center"/>
    </xf>
    <xf numFmtId="0" fontId="0" fillId="0" borderId="4" xfId="0" applyBorder="1"/>
    <xf numFmtId="0" fontId="0" fillId="3" borderId="0" xfId="0" applyFill="1" applyBorder="1"/>
    <xf numFmtId="0" fontId="2" fillId="4" borderId="4" xfId="0" applyFont="1" applyFill="1" applyBorder="1"/>
    <xf numFmtId="39" fontId="2" fillId="4" borderId="11" xfId="1" applyNumberFormat="1" applyFont="1" applyFill="1" applyBorder="1"/>
    <xf numFmtId="39" fontId="2" fillId="0" borderId="12" xfId="0" applyNumberFormat="1" applyFont="1" applyBorder="1"/>
    <xf numFmtId="39" fontId="2" fillId="0" borderId="10" xfId="0" applyNumberFormat="1" applyFont="1" applyBorder="1"/>
    <xf numFmtId="0" fontId="0" fillId="0" borderId="7" xfId="0" applyFont="1" applyBorder="1"/>
    <xf numFmtId="39" fontId="1" fillId="0" borderId="12" xfId="1" applyNumberFormat="1" applyFont="1" applyBorder="1"/>
    <xf numFmtId="43" fontId="1" fillId="0" borderId="10" xfId="1" applyFont="1" applyBorder="1"/>
    <xf numFmtId="0" fontId="0" fillId="0" borderId="5" xfId="0" applyBorder="1"/>
    <xf numFmtId="0" fontId="0" fillId="0" borderId="6" xfId="0" applyBorder="1"/>
    <xf numFmtId="0" fontId="2" fillId="0" borderId="1" xfId="0" applyFont="1" applyBorder="1"/>
    <xf numFmtId="0" fontId="0" fillId="0" borderId="2" xfId="0" applyBorder="1"/>
    <xf numFmtId="43" fontId="1" fillId="0" borderId="3" xfId="1" applyFont="1" applyBorder="1"/>
    <xf numFmtId="0" fontId="0" fillId="0" borderId="7" xfId="0" applyBorder="1"/>
    <xf numFmtId="0" fontId="0" fillId="0" borderId="0" xfId="0" applyBorder="1"/>
    <xf numFmtId="39" fontId="2" fillId="0" borderId="12" xfId="1" applyNumberFormat="1" applyFont="1" applyBorder="1"/>
    <xf numFmtId="39" fontId="2" fillId="0" borderId="10" xfId="1" applyNumberFormat="1" applyFont="1" applyBorder="1"/>
    <xf numFmtId="39" fontId="2" fillId="4" borderId="13" xfId="1" applyNumberFormat="1" applyFont="1" applyFill="1" applyBorder="1"/>
    <xf numFmtId="0" fontId="2" fillId="0" borderId="0" xfId="0" applyFont="1"/>
    <xf numFmtId="39" fontId="0" fillId="0" borderId="0" xfId="0" applyNumberFormat="1"/>
    <xf numFmtId="39" fontId="2" fillId="0" borderId="11" xfId="0" applyNumberFormat="1" applyFont="1" applyBorder="1" applyAlignment="1">
      <alignment horizontal="center" wrapText="1"/>
    </xf>
    <xf numFmtId="39" fontId="2" fillId="0" borderId="13" xfId="0" applyNumberFormat="1" applyFont="1" applyBorder="1" applyAlignment="1">
      <alignment horizontal="center" wrapText="1"/>
    </xf>
    <xf numFmtId="39" fontId="2" fillId="0" borderId="6" xfId="0" applyNumberFormat="1" applyFont="1" applyBorder="1" applyAlignment="1">
      <alignment horizontal="center" vertical="center"/>
    </xf>
    <xf numFmtId="39" fontId="2" fillId="0" borderId="10" xfId="0" applyNumberFormat="1" applyFont="1" applyBorder="1" applyAlignment="1">
      <alignment horizontal="center"/>
    </xf>
    <xf numFmtId="0" fontId="2" fillId="4" borderId="9" xfId="0" applyFont="1" applyFill="1" applyBorder="1"/>
    <xf numFmtId="0" fontId="2" fillId="0" borderId="9" xfId="0" applyFont="1" applyBorder="1"/>
    <xf numFmtId="43" fontId="2" fillId="0" borderId="1" xfId="1" applyNumberFormat="1" applyFont="1" applyBorder="1" applyAlignment="1">
      <alignment horizontal="center"/>
    </xf>
    <xf numFmtId="0" fontId="0" fillId="3" borderId="7" xfId="0" applyFill="1" applyBorder="1"/>
    <xf numFmtId="43" fontId="1" fillId="0" borderId="12" xfId="1" applyNumberFormat="1" applyFont="1" applyBorder="1"/>
    <xf numFmtId="43" fontId="2" fillId="4" borderId="14" xfId="1" applyNumberFormat="1" applyFont="1" applyFill="1" applyBorder="1" applyAlignment="1">
      <alignment vertical="center"/>
    </xf>
    <xf numFmtId="43" fontId="2" fillId="4" borderId="13" xfId="1" applyNumberFormat="1" applyFont="1" applyFill="1" applyBorder="1" applyAlignment="1">
      <alignment vertical="center"/>
    </xf>
    <xf numFmtId="43" fontId="0" fillId="0" borderId="2" xfId="0" applyNumberFormat="1" applyBorder="1"/>
    <xf numFmtId="0" fontId="0" fillId="0" borderId="12" xfId="0" applyBorder="1"/>
    <xf numFmtId="39" fontId="2" fillId="0" borderId="8" xfId="0" applyNumberFormat="1" applyFont="1" applyBorder="1" applyAlignment="1">
      <alignment horizontal="center"/>
    </xf>
    <xf numFmtId="40" fontId="0" fillId="0" borderId="0" xfId="0" applyNumberFormat="1"/>
    <xf numFmtId="43" fontId="1" fillId="0" borderId="0" xfId="1" applyFont="1"/>
    <xf numFmtId="0" fontId="5" fillId="0" borderId="0" xfId="0" applyFont="1"/>
    <xf numFmtId="43" fontId="5" fillId="0" borderId="0" xfId="1" applyFont="1"/>
    <xf numFmtId="43" fontId="6" fillId="0" borderId="0" xfId="1" applyFont="1"/>
    <xf numFmtId="43" fontId="8" fillId="0" borderId="0" xfId="1" applyFont="1" applyAlignment="1">
      <alignment horizontal="left" vertical="top" indent="1"/>
    </xf>
    <xf numFmtId="0" fontId="8" fillId="0" borderId="0" xfId="0" applyFont="1" applyAlignment="1">
      <alignment horizontal="left" vertical="top" indent="1"/>
    </xf>
    <xf numFmtId="43" fontId="9" fillId="0" borderId="0" xfId="1" applyFont="1" applyAlignment="1">
      <alignment horizontal="left" vertical="top" indent="1"/>
    </xf>
    <xf numFmtId="43" fontId="10" fillId="0" borderId="12" xfId="1" applyNumberFormat="1" applyFont="1" applyBorder="1"/>
    <xf numFmtId="43" fontId="5" fillId="0" borderId="11" xfId="1" applyFont="1" applyBorder="1"/>
    <xf numFmtId="39" fontId="1" fillId="0" borderId="10" xfId="1" applyNumberFormat="1" applyFont="1" applyBorder="1"/>
    <xf numFmtId="0" fontId="2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16" fillId="0" borderId="7" xfId="0" applyFont="1" applyBorder="1" applyAlignment="1">
      <alignment wrapText="1"/>
    </xf>
    <xf numFmtId="0" fontId="16" fillId="0" borderId="7" xfId="0" applyFont="1" applyBorder="1" applyAlignment="1"/>
    <xf numFmtId="3" fontId="14" fillId="0" borderId="0" xfId="0" applyNumberFormat="1" applyFont="1" applyAlignment="1">
      <alignment wrapText="1"/>
    </xf>
    <xf numFmtId="0" fontId="14" fillId="0" borderId="7" xfId="0" applyFont="1" applyBorder="1" applyAlignment="1">
      <alignment wrapText="1"/>
    </xf>
    <xf numFmtId="0" fontId="14" fillId="0" borderId="0" xfId="0" applyFont="1" applyBorder="1" applyAlignment="1">
      <alignment wrapText="1"/>
    </xf>
    <xf numFmtId="39" fontId="2" fillId="0" borderId="12" xfId="0" applyNumberFormat="1" applyFont="1" applyBorder="1" applyAlignment="1">
      <alignment horizontal="center"/>
    </xf>
    <xf numFmtId="39" fontId="2" fillId="0" borderId="11" xfId="0" applyNumberFormat="1" applyFont="1" applyBorder="1" applyAlignment="1">
      <alignment horizontal="center"/>
    </xf>
    <xf numFmtId="43" fontId="2" fillId="0" borderId="11" xfId="1" applyNumberFormat="1" applyFont="1" applyBorder="1"/>
    <xf numFmtId="0" fontId="0" fillId="0" borderId="7" xfId="0" applyFont="1" applyBorder="1" applyAlignment="1">
      <alignment wrapText="1"/>
    </xf>
    <xf numFmtId="39" fontId="2" fillId="0" borderId="0" xfId="1" applyNumberFormat="1" applyFont="1" applyBorder="1"/>
    <xf numFmtId="39" fontId="1" fillId="0" borderId="7" xfId="1" applyNumberFormat="1" applyFont="1" applyBorder="1"/>
    <xf numFmtId="39" fontId="1" fillId="0" borderId="0" xfId="1" applyNumberFormat="1" applyFont="1" applyBorder="1"/>
    <xf numFmtId="39" fontId="2" fillId="4" borderId="14" xfId="1" applyNumberFormat="1" applyFont="1" applyFill="1" applyBorder="1"/>
    <xf numFmtId="0" fontId="0" fillId="2" borderId="7" xfId="0" applyFill="1" applyBorder="1"/>
    <xf numFmtId="43" fontId="1" fillId="2" borderId="0" xfId="1" applyFont="1" applyFill="1" applyBorder="1"/>
    <xf numFmtId="0" fontId="0" fillId="2" borderId="0" xfId="0" applyFill="1" applyBorder="1"/>
    <xf numFmtId="43" fontId="1" fillId="2" borderId="10" xfId="1" applyFont="1" applyFill="1" applyBorder="1"/>
    <xf numFmtId="0" fontId="0" fillId="2" borderId="4" xfId="0" applyFill="1" applyBorder="1"/>
    <xf numFmtId="43" fontId="1" fillId="2" borderId="5" xfId="1" applyFont="1" applyFill="1" applyBorder="1"/>
    <xf numFmtId="0" fontId="0" fillId="2" borderId="5" xfId="0" applyFill="1" applyBorder="1"/>
    <xf numFmtId="43" fontId="1" fillId="2" borderId="6" xfId="1" applyFont="1" applyFill="1" applyBorder="1"/>
    <xf numFmtId="0" fontId="0" fillId="0" borderId="1" xfId="0" applyBorder="1"/>
    <xf numFmtId="0" fontId="0" fillId="0" borderId="10" xfId="0" applyBorder="1"/>
    <xf numFmtId="39" fontId="2" fillId="0" borderId="5" xfId="0" applyNumberFormat="1" applyFont="1" applyBorder="1" applyAlignment="1">
      <alignment horizontal="center" wrapText="1"/>
    </xf>
    <xf numFmtId="0" fontId="0" fillId="0" borderId="8" xfId="0" applyBorder="1"/>
    <xf numFmtId="0" fontId="0" fillId="0" borderId="7" xfId="0" applyBorder="1" applyAlignment="1">
      <alignment wrapText="1"/>
    </xf>
    <xf numFmtId="0" fontId="0" fillId="4" borderId="9" xfId="0" applyFill="1" applyBorder="1"/>
    <xf numFmtId="0" fontId="0" fillId="4" borderId="11" xfId="0" applyFill="1" applyBorder="1"/>
    <xf numFmtId="0" fontId="0" fillId="4" borderId="14" xfId="0" applyFill="1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39" fontId="0" fillId="0" borderId="12" xfId="0" applyNumberFormat="1" applyFont="1" applyBorder="1" applyAlignment="1">
      <alignment horizontal="center"/>
    </xf>
    <xf numFmtId="39" fontId="0" fillId="0" borderId="10" xfId="0" applyNumberFormat="1" applyFont="1" applyBorder="1" applyAlignment="1">
      <alignment horizontal="center"/>
    </xf>
    <xf numFmtId="14" fontId="0" fillId="0" borderId="0" xfId="0" applyNumberFormat="1"/>
    <xf numFmtId="43" fontId="0" fillId="0" borderId="0" xfId="1" applyFont="1"/>
    <xf numFmtId="0" fontId="0" fillId="4" borderId="0" xfId="0" applyFill="1"/>
    <xf numFmtId="43" fontId="0" fillId="4" borderId="11" xfId="1" applyFont="1" applyFill="1" applyBorder="1"/>
    <xf numFmtId="43" fontId="2" fillId="0" borderId="3" xfId="1" applyNumberFormat="1" applyFont="1" applyBorder="1" applyAlignment="1">
      <alignment horizontal="center"/>
    </xf>
    <xf numFmtId="0" fontId="0" fillId="3" borderId="10" xfId="0" applyFill="1" applyBorder="1"/>
    <xf numFmtId="39" fontId="2" fillId="0" borderId="0" xfId="0" applyNumberFormat="1" applyFont="1" applyBorder="1" applyAlignment="1">
      <alignment horizontal="center"/>
    </xf>
    <xf numFmtId="39" fontId="2" fillId="0" borderId="9" xfId="0" applyNumberFormat="1" applyFont="1" applyBorder="1" applyAlignment="1">
      <alignment horizontal="center"/>
    </xf>
    <xf numFmtId="43" fontId="2" fillId="0" borderId="9" xfId="1" applyNumberFormat="1" applyFont="1" applyBorder="1"/>
    <xf numFmtId="39" fontId="2" fillId="4" borderId="9" xfId="1" applyNumberFormat="1" applyFont="1" applyFill="1" applyBorder="1"/>
    <xf numFmtId="43" fontId="2" fillId="0" borderId="7" xfId="1" applyNumberFormat="1" applyFont="1" applyBorder="1" applyAlignment="1">
      <alignment horizontal="center"/>
    </xf>
    <xf numFmtId="43" fontId="2" fillId="0" borderId="0" xfId="1" applyNumberFormat="1" applyFont="1" applyBorder="1" applyAlignment="1">
      <alignment horizontal="center"/>
    </xf>
    <xf numFmtId="43" fontId="2" fillId="0" borderId="10" xfId="1" applyNumberFormat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43" fontId="1" fillId="3" borderId="3" xfId="1" applyFont="1" applyFill="1" applyBorder="1"/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justify" vertical="center" wrapText="1"/>
    </xf>
    <xf numFmtId="0" fontId="0" fillId="0" borderId="7" xfId="0" applyBorder="1" applyAlignment="1">
      <alignment vertical="center" wrapText="1"/>
    </xf>
    <xf numFmtId="43" fontId="0" fillId="0" borderId="12" xfId="1" applyFont="1" applyBorder="1"/>
    <xf numFmtId="43" fontId="0" fillId="0" borderId="0" xfId="1" applyFont="1" applyBorder="1"/>
    <xf numFmtId="0" fontId="5" fillId="0" borderId="0" xfId="0" applyFont="1" applyBorder="1"/>
    <xf numFmtId="0" fontId="0" fillId="0" borderId="11" xfId="0" applyBorder="1"/>
    <xf numFmtId="39" fontId="2" fillId="0" borderId="0" xfId="0" applyNumberFormat="1" applyFont="1" applyBorder="1" applyAlignment="1">
      <alignment horizontal="center" wrapText="1"/>
    </xf>
    <xf numFmtId="39" fontId="2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0" fillId="5" borderId="0" xfId="0" applyFill="1" applyBorder="1"/>
    <xf numFmtId="0" fontId="20" fillId="0" borderId="0" xfId="0" applyFont="1" applyBorder="1"/>
    <xf numFmtId="0" fontId="2" fillId="0" borderId="0" xfId="0" applyFont="1" applyBorder="1"/>
    <xf numFmtId="39" fontId="2" fillId="0" borderId="15" xfId="0" applyNumberFormat="1" applyFont="1" applyBorder="1" applyAlignment="1">
      <alignment horizontal="center" wrapText="1"/>
    </xf>
    <xf numFmtId="39" fontId="2" fillId="0" borderId="15" xfId="0" applyNumberFormat="1" applyFont="1" applyBorder="1" applyAlignment="1">
      <alignment horizontal="center" vertical="center"/>
    </xf>
    <xf numFmtId="43" fontId="5" fillId="0" borderId="0" xfId="1" applyFont="1" applyBorder="1"/>
    <xf numFmtId="43" fontId="18" fillId="0" borderId="0" xfId="1" applyFont="1" applyBorder="1"/>
    <xf numFmtId="165" fontId="18" fillId="0" borderId="0" xfId="1" applyNumberFormat="1" applyFont="1" applyBorder="1"/>
    <xf numFmtId="43" fontId="0" fillId="0" borderId="0" xfId="0" applyNumberFormat="1"/>
    <xf numFmtId="0" fontId="22" fillId="0" borderId="16" xfId="2" applyFont="1" applyBorder="1"/>
    <xf numFmtId="0" fontId="21" fillId="0" borderId="0" xfId="2"/>
    <xf numFmtId="0" fontId="21" fillId="0" borderId="16" xfId="2" applyBorder="1"/>
    <xf numFmtId="0" fontId="22" fillId="0" borderId="0" xfId="2" applyFont="1" applyAlignment="1">
      <alignment horizontal="center"/>
    </xf>
    <xf numFmtId="43" fontId="21" fillId="0" borderId="0" xfId="3" applyFont="1"/>
    <xf numFmtId="0" fontId="21" fillId="0" borderId="16" xfId="2" applyFont="1" applyBorder="1"/>
    <xf numFmtId="43" fontId="22" fillId="0" borderId="17" xfId="3" applyFont="1" applyBorder="1"/>
    <xf numFmtId="0" fontId="21" fillId="0" borderId="18" xfId="2" applyBorder="1"/>
    <xf numFmtId="0" fontId="21" fillId="0" borderId="5" xfId="2" applyBorder="1"/>
    <xf numFmtId="43" fontId="21" fillId="0" borderId="0" xfId="1" applyFont="1"/>
    <xf numFmtId="43" fontId="21" fillId="0" borderId="5" xfId="3" applyFont="1" applyBorder="1"/>
    <xf numFmtId="43" fontId="21" fillId="0" borderId="0" xfId="2" applyNumberFormat="1"/>
    <xf numFmtId="43" fontId="21" fillId="0" borderId="0" xfId="4" applyFont="1"/>
    <xf numFmtId="43" fontId="22" fillId="0" borderId="0" xfId="3" applyFont="1"/>
    <xf numFmtId="166" fontId="21" fillId="0" borderId="0" xfId="3" applyNumberFormat="1" applyFont="1"/>
    <xf numFmtId="166" fontId="21" fillId="0" borderId="0" xfId="4" applyNumberFormat="1" applyFont="1"/>
    <xf numFmtId="0" fontId="21" fillId="0" borderId="0" xfId="2" applyFont="1"/>
    <xf numFmtId="0" fontId="23" fillId="0" borderId="16" xfId="2" applyFont="1" applyBorder="1"/>
    <xf numFmtId="0" fontId="12" fillId="0" borderId="0" xfId="0" applyFont="1" applyBorder="1"/>
    <xf numFmtId="0" fontId="0" fillId="5" borderId="0" xfId="0" applyFill="1"/>
    <xf numFmtId="0" fontId="6" fillId="0" borderId="0" xfId="0" applyFont="1"/>
    <xf numFmtId="0" fontId="13" fillId="0" borderId="0" xfId="0" applyFont="1"/>
    <xf numFmtId="43" fontId="13" fillId="0" borderId="0" xfId="1" applyFont="1"/>
    <xf numFmtId="0" fontId="12" fillId="0" borderId="0" xfId="0" applyFont="1"/>
    <xf numFmtId="43" fontId="12" fillId="0" borderId="0" xfId="1" applyFont="1"/>
    <xf numFmtId="43" fontId="5" fillId="0" borderId="15" xfId="1" applyFont="1" applyBorder="1"/>
    <xf numFmtId="43" fontId="17" fillId="5" borderId="0" xfId="1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164" fontId="11" fillId="0" borderId="0" xfId="0" applyNumberFormat="1" applyFont="1" applyFill="1" applyBorder="1" applyAlignment="1">
      <alignment horizontal="center"/>
    </xf>
    <xf numFmtId="0" fontId="0" fillId="0" borderId="0" xfId="0" applyFont="1" applyBorder="1"/>
    <xf numFmtId="2" fontId="5" fillId="0" borderId="0" xfId="1" applyNumberFormat="1" applyFont="1" applyBorder="1"/>
    <xf numFmtId="0" fontId="0" fillId="0" borderId="15" xfId="0" applyBorder="1"/>
    <xf numFmtId="0" fontId="5" fillId="0" borderId="0" xfId="0" applyFont="1" applyBorder="1" applyAlignment="1">
      <alignment horizontal="center"/>
    </xf>
    <xf numFmtId="9" fontId="11" fillId="0" borderId="0" xfId="0" applyNumberFormat="1" applyFont="1" applyFill="1" applyBorder="1" applyAlignment="1">
      <alignment horizontal="center" vertical="center" wrapText="1"/>
    </xf>
    <xf numFmtId="43" fontId="18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43" fontId="12" fillId="0" borderId="0" xfId="1" applyFont="1" applyBorder="1"/>
    <xf numFmtId="164" fontId="13" fillId="0" borderId="0" xfId="0" applyNumberFormat="1" applyFont="1" applyFill="1" applyBorder="1" applyAlignment="1">
      <alignment horizontal="center"/>
    </xf>
    <xf numFmtId="43" fontId="1" fillId="0" borderId="0" xfId="1" applyFont="1" applyBorder="1"/>
    <xf numFmtId="43" fontId="2" fillId="0" borderId="0" xfId="1" applyFont="1" applyBorder="1"/>
    <xf numFmtId="43" fontId="19" fillId="0" borderId="0" xfId="1" applyFont="1" applyBorder="1"/>
    <xf numFmtId="43" fontId="0" fillId="0" borderId="0" xfId="0" applyNumberFormat="1" applyBorder="1"/>
    <xf numFmtId="43" fontId="2" fillId="0" borderId="0" xfId="0" applyNumberFormat="1" applyFont="1" applyBorder="1"/>
    <xf numFmtId="43" fontId="17" fillId="5" borderId="0" xfId="1" applyFont="1" applyFill="1" applyBorder="1" applyAlignment="1">
      <alignment horizontal="left" vertical="center" wrapText="1" indent="1"/>
    </xf>
    <xf numFmtId="0" fontId="24" fillId="0" borderId="0" xfId="0" applyFont="1" applyAlignment="1">
      <alignment horizontal="left" vertical="top" indent="1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 vertical="top" indent="1"/>
    </xf>
    <xf numFmtId="43" fontId="26" fillId="0" borderId="0" xfId="1" applyFont="1" applyAlignment="1">
      <alignment horizontal="left" vertical="top" indent="1"/>
    </xf>
    <xf numFmtId="0" fontId="25" fillId="0" borderId="0" xfId="0" applyFont="1" applyAlignment="1">
      <alignment horizontal="left" vertical="top" indent="1"/>
    </xf>
    <xf numFmtId="0" fontId="17" fillId="5" borderId="5" xfId="0" applyFont="1" applyFill="1" applyBorder="1" applyAlignment="1">
      <alignment horizontal="left" vertical="center" wrapText="1"/>
    </xf>
    <xf numFmtId="0" fontId="17" fillId="5" borderId="5" xfId="0" applyFont="1" applyFill="1" applyBorder="1" applyAlignment="1">
      <alignment horizontal="left" wrapText="1"/>
    </xf>
    <xf numFmtId="0" fontId="17" fillId="5" borderId="5" xfId="0" applyFont="1" applyFill="1" applyBorder="1" applyAlignment="1">
      <alignment vertical="center" wrapText="1"/>
    </xf>
    <xf numFmtId="43" fontId="17" fillId="5" borderId="5" xfId="1" applyFont="1" applyFill="1" applyBorder="1" applyAlignment="1">
      <alignment vertical="center" wrapText="1"/>
    </xf>
    <xf numFmtId="43" fontId="27" fillId="5" borderId="0" xfId="1" applyFont="1" applyFill="1" applyBorder="1" applyAlignment="1">
      <alignment vertical="center" wrapText="1"/>
    </xf>
    <xf numFmtId="0" fontId="28" fillId="0" borderId="0" xfId="0" applyFont="1"/>
    <xf numFmtId="43" fontId="0" fillId="0" borderId="7" xfId="1" applyFont="1" applyBorder="1"/>
    <xf numFmtId="43" fontId="0" fillId="0" borderId="10" xfId="1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39" fontId="2" fillId="0" borderId="5" xfId="0" applyNumberFormat="1" applyFont="1" applyBorder="1" applyAlignment="1">
      <alignment horizontal="center" vertical="center"/>
    </xf>
    <xf numFmtId="39" fontId="0" fillId="0" borderId="0" xfId="0" applyNumberFormat="1" applyFont="1" applyBorder="1" applyAlignment="1">
      <alignment horizontal="center"/>
    </xf>
    <xf numFmtId="43" fontId="2" fillId="0" borderId="7" xfId="1" applyNumberFormat="1" applyFont="1" applyBorder="1"/>
    <xf numFmtId="39" fontId="2" fillId="0" borderId="0" xfId="0" applyNumberFormat="1" applyFont="1" applyBorder="1"/>
    <xf numFmtId="39" fontId="2" fillId="4" borderId="5" xfId="1" applyNumberFormat="1" applyFont="1" applyFill="1" applyBorder="1"/>
    <xf numFmtId="39" fontId="0" fillId="0" borderId="10" xfId="1" applyNumberFormat="1" applyFont="1" applyBorder="1"/>
    <xf numFmtId="39" fontId="0" fillId="0" borderId="0" xfId="0" applyNumberFormat="1" applyBorder="1"/>
    <xf numFmtId="39" fontId="0" fillId="0" borderId="0" xfId="1" applyNumberFormat="1" applyFont="1" applyBorder="1"/>
    <xf numFmtId="43" fontId="0" fillId="0" borderId="10" xfId="0" applyNumberFormat="1" applyBorder="1"/>
    <xf numFmtId="43" fontId="29" fillId="0" borderId="0" xfId="0" applyNumberFormat="1" applyFont="1" applyFill="1" applyBorder="1" applyAlignment="1">
      <alignment horizontal="center" vertical="center" wrapText="1"/>
    </xf>
    <xf numFmtId="43" fontId="0" fillId="0" borderId="0" xfId="0" applyNumberFormat="1" applyFont="1" applyBorder="1"/>
    <xf numFmtId="43" fontId="30" fillId="0" borderId="0" xfId="1" applyFont="1"/>
    <xf numFmtId="43" fontId="5" fillId="0" borderId="0" xfId="0" applyNumberFormat="1" applyFont="1" applyBorder="1"/>
    <xf numFmtId="39" fontId="0" fillId="0" borderId="12" xfId="1" applyNumberFormat="1" applyFont="1" applyBorder="1"/>
    <xf numFmtId="43" fontId="5" fillId="0" borderId="0" xfId="1" applyFont="1" applyFill="1" applyBorder="1"/>
    <xf numFmtId="0" fontId="18" fillId="0" borderId="0" xfId="0" applyFont="1" applyBorder="1"/>
    <xf numFmtId="0" fontId="0" fillId="0" borderId="0" xfId="0" applyFont="1" applyFill="1" applyBorder="1"/>
    <xf numFmtId="43" fontId="6" fillId="0" borderId="0" xfId="1" applyFont="1" applyBorder="1"/>
    <xf numFmtId="0" fontId="31" fillId="5" borderId="5" xfId="0" applyFont="1" applyFill="1" applyBorder="1" applyAlignment="1">
      <alignment horizontal="left" vertical="center" wrapText="1"/>
    </xf>
    <xf numFmtId="0" fontId="31" fillId="5" borderId="5" xfId="0" applyFont="1" applyFill="1" applyBorder="1" applyAlignment="1">
      <alignment horizontal="left" wrapText="1"/>
    </xf>
    <xf numFmtId="0" fontId="31" fillId="5" borderId="5" xfId="0" applyFont="1" applyFill="1" applyBorder="1" applyAlignment="1">
      <alignment vertical="center" wrapText="1"/>
    </xf>
    <xf numFmtId="43" fontId="31" fillId="5" borderId="5" xfId="1" applyFont="1" applyFill="1" applyBorder="1" applyAlignment="1">
      <alignment vertical="center" wrapText="1"/>
    </xf>
    <xf numFmtId="43" fontId="32" fillId="5" borderId="0" xfId="1" applyFont="1" applyFill="1" applyBorder="1" applyAlignment="1">
      <alignment vertical="center" wrapText="1"/>
    </xf>
    <xf numFmtId="0" fontId="33" fillId="0" borderId="0" xfId="0" applyFont="1"/>
    <xf numFmtId="43" fontId="5" fillId="0" borderId="0" xfId="0" applyNumberFormat="1" applyFont="1"/>
    <xf numFmtId="0" fontId="11" fillId="0" borderId="0" xfId="0" applyFont="1"/>
    <xf numFmtId="0" fontId="34" fillId="0" borderId="0" xfId="0" applyFont="1"/>
    <xf numFmtId="43" fontId="34" fillId="0" borderId="0" xfId="1" applyFont="1"/>
    <xf numFmtId="43" fontId="11" fillId="0" borderId="0" xfId="1" applyFont="1"/>
    <xf numFmtId="43" fontId="18" fillId="0" borderId="0" xfId="0" applyNumberFormat="1" applyFont="1"/>
    <xf numFmtId="167" fontId="5" fillId="0" borderId="0" xfId="1" applyNumberFormat="1" applyFont="1"/>
    <xf numFmtId="167" fontId="5" fillId="0" borderId="0" xfId="0" applyNumberFormat="1" applyFont="1"/>
    <xf numFmtId="43" fontId="5" fillId="0" borderId="0" xfId="1" applyNumberFormat="1" applyFont="1"/>
    <xf numFmtId="167" fontId="11" fillId="0" borderId="0" xfId="1" applyNumberFormat="1" applyFont="1"/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43" fontId="2" fillId="0" borderId="9" xfId="1" applyNumberFormat="1" applyFont="1" applyBorder="1" applyAlignment="1">
      <alignment horizontal="center" vertical="center"/>
    </xf>
    <xf numFmtId="43" fontId="2" fillId="0" borderId="14" xfId="1" applyNumberFormat="1" applyFont="1" applyBorder="1" applyAlignment="1">
      <alignment horizontal="center" vertical="center"/>
    </xf>
    <xf numFmtId="43" fontId="2" fillId="0" borderId="13" xfId="1" applyNumberFormat="1" applyFont="1" applyBorder="1" applyAlignment="1">
      <alignment horizontal="center" vertical="center"/>
    </xf>
    <xf numFmtId="43" fontId="1" fillId="0" borderId="14" xfId="1" applyNumberFormat="1" applyFont="1" applyBorder="1" applyAlignment="1">
      <alignment vertical="center"/>
    </xf>
    <xf numFmtId="43" fontId="1" fillId="0" borderId="13" xfId="1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</cellXfs>
  <cellStyles count="5">
    <cellStyle name="Comma" xfId="1" builtinId="3"/>
    <cellStyle name="Comma 2" xfId="4"/>
    <cellStyle name="Comma 4" xf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5"/>
  <sheetViews>
    <sheetView workbookViewId="0">
      <selection activeCell="D1" sqref="D1"/>
    </sheetView>
  </sheetViews>
  <sheetFormatPr defaultRowHeight="15" x14ac:dyDescent="0.25"/>
  <cols>
    <col min="2" max="2" width="148.140625" customWidth="1"/>
  </cols>
  <sheetData>
    <row r="2" spans="2:2" ht="15" customHeight="1" x14ac:dyDescent="0.25">
      <c r="B2" s="52"/>
    </row>
    <row r="3" spans="2:2" ht="15" customHeight="1" x14ac:dyDescent="0.25">
      <c r="B3" s="52"/>
    </row>
    <row r="4" spans="2:2" ht="15" customHeight="1" x14ac:dyDescent="0.25">
      <c r="B4" s="52"/>
    </row>
    <row r="5" spans="2:2" ht="15" customHeight="1" x14ac:dyDescent="0.25">
      <c r="B5" s="52"/>
    </row>
    <row r="6" spans="2:2" ht="15" customHeight="1" x14ac:dyDescent="0.25">
      <c r="B6" s="52"/>
    </row>
    <row r="7" spans="2:2" ht="15" customHeight="1" x14ac:dyDescent="0.25">
      <c r="B7" s="52"/>
    </row>
    <row r="8" spans="2:2" ht="15" customHeight="1" x14ac:dyDescent="0.25">
      <c r="B8" s="53"/>
    </row>
    <row r="9" spans="2:2" ht="15" customHeight="1" x14ac:dyDescent="0.25">
      <c r="B9" s="54"/>
    </row>
    <row r="10" spans="2:2" ht="15" customHeight="1" x14ac:dyDescent="0.25">
      <c r="B10" s="54"/>
    </row>
    <row r="11" spans="2:2" ht="15" customHeight="1" x14ac:dyDescent="0.25">
      <c r="B11" s="55"/>
    </row>
    <row r="12" spans="2:2" ht="15" customHeight="1" x14ac:dyDescent="0.25">
      <c r="B12" s="54"/>
    </row>
    <row r="13" spans="2:2" ht="15" customHeight="1" x14ac:dyDescent="0.25">
      <c r="B13" s="54"/>
    </row>
    <row r="14" spans="2:2" ht="15" customHeight="1" x14ac:dyDescent="0.25">
      <c r="B14" s="54"/>
    </row>
    <row r="15" spans="2:2" ht="15" customHeight="1" x14ac:dyDescent="0.25">
      <c r="B15" s="54"/>
    </row>
    <row r="16" spans="2:2" ht="15" customHeight="1" x14ac:dyDescent="0.25">
      <c r="B16" s="55"/>
    </row>
    <row r="17" spans="2:2" ht="15" customHeight="1" x14ac:dyDescent="0.25">
      <c r="B17" s="54"/>
    </row>
    <row r="18" spans="2:2" ht="15" customHeight="1" x14ac:dyDescent="0.25">
      <c r="B18" s="54"/>
    </row>
    <row r="19" spans="2:2" ht="15" customHeight="1" x14ac:dyDescent="0.25">
      <c r="B19" s="55"/>
    </row>
    <row r="20" spans="2:2" ht="15" customHeight="1" x14ac:dyDescent="0.25">
      <c r="B20" s="54"/>
    </row>
    <row r="21" spans="2:2" ht="15" customHeight="1" x14ac:dyDescent="0.25">
      <c r="B21" s="54"/>
    </row>
    <row r="22" spans="2:2" ht="15" customHeight="1" x14ac:dyDescent="0.25">
      <c r="B22" s="54"/>
    </row>
    <row r="23" spans="2:2" ht="15" customHeight="1" x14ac:dyDescent="0.25">
      <c r="B23" s="54"/>
    </row>
    <row r="24" spans="2:2" ht="15" customHeight="1" x14ac:dyDescent="0.25">
      <c r="B24" s="55"/>
    </row>
    <row r="25" spans="2:2" ht="15" customHeight="1" x14ac:dyDescent="0.25">
      <c r="B25" s="55"/>
    </row>
    <row r="26" spans="2:2" ht="15" customHeight="1" x14ac:dyDescent="0.25">
      <c r="B26" s="54"/>
    </row>
    <row r="27" spans="2:2" ht="15" customHeight="1" x14ac:dyDescent="0.25">
      <c r="B27" s="54"/>
    </row>
    <row r="28" spans="2:2" ht="15" customHeight="1" x14ac:dyDescent="0.25">
      <c r="B28" s="55"/>
    </row>
    <row r="29" spans="2:2" ht="15" customHeight="1" x14ac:dyDescent="0.25">
      <c r="B29" s="54"/>
    </row>
    <row r="30" spans="2:2" ht="15" customHeight="1" x14ac:dyDescent="0.25">
      <c r="B30" s="54"/>
    </row>
    <row r="31" spans="2:2" ht="15" customHeight="1" x14ac:dyDescent="0.25">
      <c r="B31" s="54"/>
    </row>
    <row r="32" spans="2:2" ht="15" customHeight="1" x14ac:dyDescent="0.25">
      <c r="B32" s="54"/>
    </row>
    <row r="33" spans="2:2" ht="15" customHeight="1" x14ac:dyDescent="0.25">
      <c r="B33" s="54"/>
    </row>
    <row r="34" spans="2:2" ht="15" customHeight="1" x14ac:dyDescent="0.25">
      <c r="B34" s="54"/>
    </row>
    <row r="35" spans="2:2" ht="15" customHeight="1" x14ac:dyDescent="0.25">
      <c r="B35" s="54"/>
    </row>
    <row r="36" spans="2:2" ht="15" customHeight="1" x14ac:dyDescent="0.25">
      <c r="B36" s="54"/>
    </row>
    <row r="37" spans="2:2" ht="15" customHeight="1" x14ac:dyDescent="0.25">
      <c r="B37" s="56"/>
    </row>
    <row r="38" spans="2:2" ht="15" customHeight="1" x14ac:dyDescent="0.25">
      <c r="B38" s="57"/>
    </row>
    <row r="39" spans="2:2" ht="15" customHeight="1" x14ac:dyDescent="0.25">
      <c r="B39" s="56"/>
    </row>
    <row r="40" spans="2:2" ht="15" customHeight="1" x14ac:dyDescent="0.25">
      <c r="B40" s="58"/>
    </row>
    <row r="41" spans="2:2" ht="15" customHeight="1" x14ac:dyDescent="0.25">
      <c r="B41" s="54"/>
    </row>
    <row r="42" spans="2:2" ht="15" customHeight="1" x14ac:dyDescent="0.25">
      <c r="B42" s="59"/>
    </row>
    <row r="43" spans="2:2" ht="15" customHeight="1" x14ac:dyDescent="0.25">
      <c r="B43" s="59"/>
    </row>
    <row r="44" spans="2:2" ht="15" customHeight="1" x14ac:dyDescent="0.25">
      <c r="B44" s="60"/>
    </row>
    <row r="45" spans="2:2" ht="15" customHeight="1" x14ac:dyDescent="0.25">
      <c r="B45" s="55"/>
    </row>
    <row r="46" spans="2:2" ht="15" customHeight="1" x14ac:dyDescent="0.25">
      <c r="B46" s="54"/>
    </row>
    <row r="47" spans="2:2" ht="15" customHeight="1" x14ac:dyDescent="0.25">
      <c r="B47" s="54"/>
    </row>
    <row r="48" spans="2:2" ht="15" customHeight="1" x14ac:dyDescent="0.25">
      <c r="B48" s="54"/>
    </row>
    <row r="49" spans="2:2" ht="15" customHeight="1" x14ac:dyDescent="0.25">
      <c r="B49" s="54"/>
    </row>
    <row r="50" spans="2:2" ht="15" customHeight="1" x14ac:dyDescent="0.25">
      <c r="B50" s="54"/>
    </row>
    <row r="51" spans="2:2" ht="15" customHeight="1" x14ac:dyDescent="0.25">
      <c r="B51" s="54"/>
    </row>
    <row r="52" spans="2:2" ht="15" customHeight="1" x14ac:dyDescent="0.25">
      <c r="B52" s="54"/>
    </row>
    <row r="53" spans="2:2" ht="15" customHeight="1" x14ac:dyDescent="0.25">
      <c r="B53" s="54"/>
    </row>
    <row r="54" spans="2:2" ht="15" customHeight="1" x14ac:dyDescent="0.25">
      <c r="B54" s="54"/>
    </row>
    <row r="55" spans="2:2" ht="15" customHeight="1" x14ac:dyDescent="0.25">
      <c r="B55" s="54"/>
    </row>
    <row r="56" spans="2:2" ht="15" customHeight="1" x14ac:dyDescent="0.25">
      <c r="B56" s="54"/>
    </row>
    <row r="57" spans="2:2" ht="15" customHeight="1" x14ac:dyDescent="0.25">
      <c r="B57" s="54"/>
    </row>
    <row r="58" spans="2:2" ht="15" customHeight="1" x14ac:dyDescent="0.25">
      <c r="B58" s="54"/>
    </row>
    <row r="59" spans="2:2" ht="15" customHeight="1" x14ac:dyDescent="0.25">
      <c r="B59" s="54"/>
    </row>
    <row r="60" spans="2:2" ht="15" customHeight="1" x14ac:dyDescent="0.25">
      <c r="B60" s="54"/>
    </row>
    <row r="61" spans="2:2" ht="15" customHeight="1" x14ac:dyDescent="0.25">
      <c r="B61" s="54"/>
    </row>
    <row r="62" spans="2:2" ht="15" customHeight="1" x14ac:dyDescent="0.25">
      <c r="B62" s="54"/>
    </row>
    <row r="63" spans="2:2" ht="15" customHeight="1" x14ac:dyDescent="0.25">
      <c r="B63" s="54"/>
    </row>
    <row r="64" spans="2:2" ht="15" customHeight="1" x14ac:dyDescent="0.25">
      <c r="B64" s="54"/>
    </row>
    <row r="65" spans="2:2" ht="15" customHeight="1" x14ac:dyDescent="0.25">
      <c r="B65" s="54"/>
    </row>
    <row r="66" spans="2:2" ht="15" customHeight="1" x14ac:dyDescent="0.25">
      <c r="B66" s="54"/>
    </row>
    <row r="67" spans="2:2" ht="15" customHeight="1" x14ac:dyDescent="0.25">
      <c r="B67" s="54"/>
    </row>
    <row r="68" spans="2:2" ht="15" customHeight="1" x14ac:dyDescent="0.25">
      <c r="B68" s="54"/>
    </row>
    <row r="69" spans="2:2" ht="15" customHeight="1" x14ac:dyDescent="0.25">
      <c r="B69" s="54"/>
    </row>
    <row r="70" spans="2:2" ht="15" customHeight="1" x14ac:dyDescent="0.25"/>
    <row r="71" spans="2:2" ht="15" customHeight="1" x14ac:dyDescent="0.25"/>
    <row r="72" spans="2:2" ht="15" customHeight="1" x14ac:dyDescent="0.25"/>
    <row r="73" spans="2:2" ht="15" customHeight="1" x14ac:dyDescent="0.25"/>
    <row r="74" spans="2:2" ht="15" customHeight="1" x14ac:dyDescent="0.25"/>
    <row r="75" spans="2:2" ht="15" customHeight="1" x14ac:dyDescent="0.25"/>
    <row r="76" spans="2:2" ht="15" customHeight="1" x14ac:dyDescent="0.25"/>
    <row r="77" spans="2:2" ht="15" customHeight="1" x14ac:dyDescent="0.25"/>
    <row r="78" spans="2:2" ht="15" customHeight="1" x14ac:dyDescent="0.25"/>
    <row r="79" spans="2:2" ht="15" customHeight="1" x14ac:dyDescent="0.25"/>
    <row r="80" spans="2:2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21"/>
  <sheetViews>
    <sheetView topLeftCell="A143" workbookViewId="0">
      <selection activeCell="I142" sqref="I142"/>
    </sheetView>
  </sheetViews>
  <sheetFormatPr defaultRowHeight="15" x14ac:dyDescent="0.25"/>
  <cols>
    <col min="1" max="1" width="13.28515625" customWidth="1"/>
    <col min="4" max="4" width="52.28515625" customWidth="1"/>
    <col min="5" max="5" width="16" bestFit="1" customWidth="1"/>
    <col min="6" max="6" width="13.5703125" customWidth="1"/>
    <col min="7" max="7" width="17.140625" customWidth="1"/>
    <col min="8" max="8" width="14.7109375" customWidth="1"/>
    <col min="9" max="9" width="13.140625" customWidth="1"/>
    <col min="10" max="10" width="13.28515625" customWidth="1"/>
    <col min="11" max="11" width="10.28515625" customWidth="1"/>
    <col min="12" max="12" width="12.5703125" customWidth="1"/>
    <col min="16" max="16" width="13.7109375" customWidth="1"/>
    <col min="17" max="17" width="11.42578125" customWidth="1"/>
    <col min="18" max="18" width="11.28515625" customWidth="1"/>
    <col min="19" max="19" width="13.28515625" customWidth="1"/>
  </cols>
  <sheetData>
    <row r="2" spans="1:19" ht="17.25" x14ac:dyDescent="0.3">
      <c r="A2" s="85" t="s">
        <v>19</v>
      </c>
      <c r="B2" s="85"/>
      <c r="C2" s="85"/>
      <c r="D2" s="86"/>
      <c r="E2" s="42"/>
      <c r="F2" s="43"/>
    </row>
    <row r="3" spans="1:19" ht="15.75" x14ac:dyDescent="0.25">
      <c r="A3" s="252" t="s">
        <v>62</v>
      </c>
      <c r="B3" s="252"/>
      <c r="C3" s="252"/>
      <c r="D3" s="252"/>
      <c r="E3" s="42"/>
      <c r="F3" s="43"/>
    </row>
    <row r="4" spans="1:19" ht="20.25" x14ac:dyDescent="0.25">
      <c r="A4" s="89" t="s">
        <v>0</v>
      </c>
      <c r="B4" s="87"/>
      <c r="C4" s="87"/>
      <c r="D4" s="88"/>
      <c r="E4" s="42"/>
      <c r="F4" s="43"/>
    </row>
    <row r="5" spans="1:19" ht="17.25" x14ac:dyDescent="0.3">
      <c r="A5" s="177" t="s">
        <v>98</v>
      </c>
      <c r="B5" s="178"/>
      <c r="C5" s="178"/>
      <c r="D5" s="179"/>
      <c r="E5" s="179"/>
      <c r="F5" s="180"/>
      <c r="G5" s="181"/>
      <c r="H5" s="181"/>
    </row>
    <row r="6" spans="1:19" ht="34.5" x14ac:dyDescent="0.4">
      <c r="A6" s="212" t="s">
        <v>206</v>
      </c>
      <c r="B6" s="213"/>
      <c r="C6" s="213"/>
      <c r="D6" s="212"/>
      <c r="E6" s="214" t="s">
        <v>207</v>
      </c>
      <c r="F6" s="215" t="s">
        <v>292</v>
      </c>
      <c r="G6" s="215" t="s">
        <v>208</v>
      </c>
      <c r="H6" s="216">
        <v>5.01</v>
      </c>
      <c r="I6" s="217">
        <v>5.2</v>
      </c>
      <c r="J6" s="217">
        <v>5.3</v>
      </c>
      <c r="K6" s="217">
        <v>5.4</v>
      </c>
      <c r="L6" s="217">
        <v>5.5</v>
      </c>
      <c r="M6" s="217">
        <v>5.6</v>
      </c>
      <c r="N6" s="217">
        <v>5.7</v>
      </c>
      <c r="O6" s="217">
        <v>5.8</v>
      </c>
      <c r="P6" s="217">
        <v>5.9</v>
      </c>
      <c r="Q6" s="217">
        <v>5.0999999999999996</v>
      </c>
      <c r="R6" s="217">
        <v>5.1100000000000003</v>
      </c>
      <c r="S6" s="42"/>
    </row>
    <row r="7" spans="1:19" ht="15.75" x14ac:dyDescent="0.25">
      <c r="A7" s="42" t="s">
        <v>99</v>
      </c>
      <c r="B7" s="42" t="s">
        <v>100</v>
      </c>
      <c r="C7" s="42"/>
      <c r="D7" s="42"/>
      <c r="E7" s="43">
        <v>8000</v>
      </c>
      <c r="F7" s="224">
        <v>5.9</v>
      </c>
      <c r="G7" s="218">
        <f>E7/9.8</f>
        <v>816.32653061224482</v>
      </c>
      <c r="H7" s="218"/>
      <c r="I7" s="42"/>
      <c r="J7" s="42"/>
      <c r="K7" s="42"/>
      <c r="L7" s="42"/>
      <c r="M7" s="42"/>
      <c r="N7" s="42"/>
      <c r="O7" s="42"/>
      <c r="P7" s="218">
        <f>G7</f>
        <v>816.32653061224482</v>
      </c>
      <c r="Q7" s="42"/>
      <c r="R7" s="42"/>
      <c r="S7" s="42"/>
    </row>
    <row r="8" spans="1:19" ht="15.75" x14ac:dyDescent="0.25">
      <c r="A8" s="42" t="s">
        <v>101</v>
      </c>
      <c r="B8" s="219" t="s">
        <v>102</v>
      </c>
      <c r="C8" s="219"/>
      <c r="D8" s="219"/>
      <c r="E8" s="43">
        <v>15680</v>
      </c>
      <c r="F8" s="224">
        <v>5.0999999999999996</v>
      </c>
      <c r="G8" s="218">
        <f t="shared" ref="G8:G71" si="0">E8/9.8</f>
        <v>1599.9999999999998</v>
      </c>
      <c r="H8" s="218">
        <f>G8</f>
        <v>1599.9999999999998</v>
      </c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</row>
    <row r="9" spans="1:19" ht="15.75" x14ac:dyDescent="0.25">
      <c r="A9" s="42" t="s">
        <v>103</v>
      </c>
      <c r="B9" s="219" t="s">
        <v>104</v>
      </c>
      <c r="C9" s="219"/>
      <c r="D9" s="219"/>
      <c r="E9" s="43">
        <v>6770</v>
      </c>
      <c r="F9" s="226">
        <v>5.1100000000000003</v>
      </c>
      <c r="G9" s="218">
        <f t="shared" si="0"/>
        <v>690.81632653061217</v>
      </c>
      <c r="H9" s="218"/>
      <c r="I9" s="42"/>
      <c r="J9" s="42"/>
      <c r="K9" s="42"/>
      <c r="L9" s="42"/>
      <c r="M9" s="42"/>
      <c r="N9" s="42"/>
      <c r="O9" s="42"/>
      <c r="P9" s="42"/>
      <c r="Q9" s="42"/>
      <c r="R9" s="218">
        <f>G9</f>
        <v>690.81632653061217</v>
      </c>
      <c r="S9" s="42"/>
    </row>
    <row r="10" spans="1:19" ht="15.75" x14ac:dyDescent="0.25">
      <c r="A10" s="42" t="s">
        <v>105</v>
      </c>
      <c r="B10" s="219" t="s">
        <v>106</v>
      </c>
      <c r="C10" s="219"/>
      <c r="D10" s="219"/>
      <c r="E10" s="43">
        <v>1894.4</v>
      </c>
      <c r="F10" s="224">
        <v>5.9</v>
      </c>
      <c r="G10" s="218">
        <f t="shared" si="0"/>
        <v>193.30612244897958</v>
      </c>
      <c r="H10" s="218"/>
      <c r="I10" s="42"/>
      <c r="J10" s="42"/>
      <c r="K10" s="42"/>
      <c r="L10" s="42"/>
      <c r="M10" s="42"/>
      <c r="N10" s="42"/>
      <c r="O10" s="42"/>
      <c r="P10" s="218">
        <f>G10</f>
        <v>193.30612244897958</v>
      </c>
      <c r="Q10" s="42"/>
      <c r="R10" s="42"/>
      <c r="S10" s="42"/>
    </row>
    <row r="11" spans="1:19" ht="15.75" x14ac:dyDescent="0.25">
      <c r="A11" s="42" t="s">
        <v>107</v>
      </c>
      <c r="B11" s="219" t="s">
        <v>108</v>
      </c>
      <c r="C11" s="219"/>
      <c r="D11" s="219"/>
      <c r="E11" s="43">
        <v>280686.94</v>
      </c>
      <c r="F11" s="224">
        <v>5.9</v>
      </c>
      <c r="G11" s="218">
        <f t="shared" si="0"/>
        <v>28641.524489795916</v>
      </c>
      <c r="H11" s="218"/>
      <c r="I11" s="42"/>
      <c r="J11" s="42"/>
      <c r="K11" s="42"/>
      <c r="L11" s="42"/>
      <c r="M11" s="42"/>
      <c r="N11" s="42"/>
      <c r="O11" s="42"/>
      <c r="P11" s="218">
        <f>G11</f>
        <v>28641.524489795916</v>
      </c>
      <c r="Q11" s="42"/>
      <c r="R11" s="42"/>
      <c r="S11" s="42"/>
    </row>
    <row r="12" spans="1:19" ht="15.75" x14ac:dyDescent="0.25">
      <c r="A12" s="42" t="s">
        <v>109</v>
      </c>
      <c r="B12" s="219" t="s">
        <v>110</v>
      </c>
      <c r="C12" s="219"/>
      <c r="D12" s="219"/>
      <c r="E12" s="43">
        <v>29812.880000000001</v>
      </c>
      <c r="F12" s="224">
        <v>5.9</v>
      </c>
      <c r="G12" s="218">
        <f t="shared" si="0"/>
        <v>3042.1306122448977</v>
      </c>
      <c r="H12" s="218"/>
      <c r="I12" s="42"/>
      <c r="J12" s="42"/>
      <c r="K12" s="42"/>
      <c r="L12" s="42"/>
      <c r="M12" s="42"/>
      <c r="N12" s="42"/>
      <c r="O12" s="42"/>
      <c r="P12" s="218">
        <f>G12</f>
        <v>3042.1306122448977</v>
      </c>
      <c r="Q12" s="42"/>
      <c r="R12" s="42"/>
      <c r="S12" s="42"/>
    </row>
    <row r="13" spans="1:19" ht="15.75" x14ac:dyDescent="0.25">
      <c r="A13" s="42" t="s">
        <v>215</v>
      </c>
      <c r="B13" s="219" t="s">
        <v>111</v>
      </c>
      <c r="C13" s="219"/>
      <c r="D13" s="219"/>
      <c r="E13" s="43">
        <v>6586.78</v>
      </c>
      <c r="F13" s="224">
        <v>5.0999999999999996</v>
      </c>
      <c r="G13" s="218">
        <f t="shared" si="0"/>
        <v>672.12040816326521</v>
      </c>
      <c r="H13" s="218">
        <f>G13</f>
        <v>672.12040816326521</v>
      </c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</row>
    <row r="14" spans="1:19" ht="15.75" x14ac:dyDescent="0.25">
      <c r="A14" s="42" t="s">
        <v>216</v>
      </c>
      <c r="B14" s="219" t="s">
        <v>112</v>
      </c>
      <c r="C14" s="219"/>
      <c r="D14" s="219"/>
      <c r="E14" s="43">
        <v>53369.279999999999</v>
      </c>
      <c r="F14" s="224">
        <v>5.5</v>
      </c>
      <c r="G14" s="218">
        <f t="shared" si="0"/>
        <v>5445.8448979591831</v>
      </c>
      <c r="H14" s="218"/>
      <c r="I14" s="42"/>
      <c r="J14" s="42"/>
      <c r="K14" s="42"/>
      <c r="L14" s="218">
        <f>G14</f>
        <v>5445.8448979591831</v>
      </c>
      <c r="M14" s="42"/>
      <c r="N14" s="42"/>
      <c r="O14" s="42"/>
      <c r="P14" s="42"/>
      <c r="Q14" s="42"/>
      <c r="R14" s="42"/>
      <c r="S14" s="42"/>
    </row>
    <row r="15" spans="1:19" ht="15.75" x14ac:dyDescent="0.25">
      <c r="A15" s="219" t="s">
        <v>272</v>
      </c>
      <c r="B15" s="219" t="s">
        <v>273</v>
      </c>
      <c r="C15" s="219"/>
      <c r="D15" s="219"/>
      <c r="E15" s="222">
        <v>5000</v>
      </c>
      <c r="F15" s="227">
        <v>5.0999999999999996</v>
      </c>
      <c r="G15" s="218">
        <f t="shared" si="0"/>
        <v>510.20408163265301</v>
      </c>
      <c r="H15" s="218">
        <v>510.2</v>
      </c>
      <c r="I15" s="42"/>
      <c r="J15" s="42"/>
      <c r="K15" s="42"/>
      <c r="L15" s="218"/>
      <c r="M15" s="42"/>
      <c r="N15" s="42"/>
      <c r="O15" s="42"/>
      <c r="P15" s="42"/>
      <c r="Q15" s="42"/>
      <c r="R15" s="42"/>
      <c r="S15" s="42"/>
    </row>
    <row r="16" spans="1:19" ht="15.75" x14ac:dyDescent="0.25">
      <c r="A16" s="42" t="s">
        <v>217</v>
      </c>
      <c r="B16" s="219" t="s">
        <v>113</v>
      </c>
      <c r="C16" s="219"/>
      <c r="D16" s="219"/>
      <c r="E16" s="43">
        <v>1300</v>
      </c>
      <c r="F16" s="224">
        <v>5.0999999999999996</v>
      </c>
      <c r="G16" s="218">
        <f t="shared" si="0"/>
        <v>132.65306122448979</v>
      </c>
      <c r="H16" s="218">
        <f>G16</f>
        <v>132.65306122448979</v>
      </c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</row>
    <row r="17" spans="1:19" ht="15.75" x14ac:dyDescent="0.25">
      <c r="A17" s="42" t="s">
        <v>218</v>
      </c>
      <c r="B17" s="42" t="s">
        <v>291</v>
      </c>
      <c r="C17" s="42"/>
      <c r="D17" s="42"/>
      <c r="E17" s="43">
        <v>11900</v>
      </c>
      <c r="F17" s="224">
        <v>5.0999999999999996</v>
      </c>
      <c r="G17" s="218">
        <f t="shared" si="0"/>
        <v>1214.2857142857142</v>
      </c>
      <c r="H17" s="218">
        <f>G17</f>
        <v>1214.2857142857142</v>
      </c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</row>
    <row r="18" spans="1:19" ht="15.75" x14ac:dyDescent="0.25">
      <c r="A18" s="42" t="s">
        <v>218</v>
      </c>
      <c r="B18" s="219" t="s">
        <v>114</v>
      </c>
      <c r="C18" s="219"/>
      <c r="D18" s="219"/>
      <c r="E18" s="43">
        <v>9800</v>
      </c>
      <c r="F18" s="224">
        <v>5.0999999999999996</v>
      </c>
      <c r="G18" s="218">
        <f t="shared" si="0"/>
        <v>999.99999999999989</v>
      </c>
      <c r="H18" s="218">
        <f>G18</f>
        <v>999.99999999999989</v>
      </c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</row>
    <row r="19" spans="1:19" ht="15.75" x14ac:dyDescent="0.25">
      <c r="A19" s="42" t="s">
        <v>219</v>
      </c>
      <c r="B19" s="42" t="s">
        <v>115</v>
      </c>
      <c r="C19" s="42"/>
      <c r="D19" s="42"/>
      <c r="E19" s="43">
        <v>9408</v>
      </c>
      <c r="F19" s="224">
        <v>5.2</v>
      </c>
      <c r="G19" s="218">
        <f t="shared" si="0"/>
        <v>959.99999999999989</v>
      </c>
      <c r="H19" s="218"/>
      <c r="I19" s="218">
        <f>G19</f>
        <v>959.99999999999989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</row>
    <row r="20" spans="1:19" ht="15.75" x14ac:dyDescent="0.25">
      <c r="A20" s="42" t="s">
        <v>219</v>
      </c>
      <c r="B20" s="219" t="s">
        <v>116</v>
      </c>
      <c r="C20" s="219"/>
      <c r="D20" s="219"/>
      <c r="E20" s="43">
        <v>42556</v>
      </c>
      <c r="F20" s="224">
        <v>5.2</v>
      </c>
      <c r="G20" s="218">
        <f t="shared" si="0"/>
        <v>4342.4489795918362</v>
      </c>
      <c r="H20" s="218"/>
      <c r="I20" s="218">
        <f>G20</f>
        <v>4342.4489795918362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</row>
    <row r="21" spans="1:19" ht="15.75" x14ac:dyDescent="0.25">
      <c r="A21" s="42" t="s">
        <v>220</v>
      </c>
      <c r="B21" s="219" t="s">
        <v>117</v>
      </c>
      <c r="C21" s="219"/>
      <c r="D21" s="219"/>
      <c r="E21" s="43">
        <v>94946.32</v>
      </c>
      <c r="F21" s="224">
        <v>5.3</v>
      </c>
      <c r="G21" s="218">
        <f t="shared" si="0"/>
        <v>9688.4</v>
      </c>
      <c r="H21" s="218"/>
      <c r="I21" s="42"/>
      <c r="J21" s="218">
        <f>G21</f>
        <v>9688.4</v>
      </c>
      <c r="K21" s="42"/>
      <c r="L21" s="42"/>
      <c r="M21" s="42"/>
      <c r="N21" s="42"/>
      <c r="O21" s="42"/>
      <c r="P21" s="42"/>
      <c r="Q21" s="42"/>
      <c r="R21" s="42"/>
      <c r="S21" s="42"/>
    </row>
    <row r="22" spans="1:19" ht="15.75" x14ac:dyDescent="0.25">
      <c r="A22" s="42" t="s">
        <v>221</v>
      </c>
      <c r="B22" s="219" t="s">
        <v>118</v>
      </c>
      <c r="C22" s="219"/>
      <c r="D22" s="219"/>
      <c r="E22" s="43">
        <v>107710</v>
      </c>
      <c r="F22" s="224">
        <v>5.2</v>
      </c>
      <c r="G22" s="218">
        <f t="shared" si="0"/>
        <v>10990.816326530612</v>
      </c>
      <c r="H22" s="218"/>
      <c r="I22" s="218">
        <f>G22</f>
        <v>10990.816326530612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</row>
    <row r="23" spans="1:19" ht="15.75" x14ac:dyDescent="0.25">
      <c r="A23" s="42" t="s">
        <v>222</v>
      </c>
      <c r="B23" s="219" t="s">
        <v>119</v>
      </c>
      <c r="C23" s="219"/>
      <c r="D23" s="219"/>
      <c r="E23" s="43">
        <v>24980</v>
      </c>
      <c r="F23" s="224">
        <v>5.3</v>
      </c>
      <c r="G23" s="218">
        <f t="shared" si="0"/>
        <v>2548.9795918367345</v>
      </c>
      <c r="H23" s="218"/>
      <c r="I23" s="42"/>
      <c r="J23" s="218">
        <f>G23</f>
        <v>2548.9795918367345</v>
      </c>
      <c r="K23" s="42"/>
      <c r="L23" s="42"/>
      <c r="M23" s="42"/>
      <c r="N23" s="42"/>
      <c r="O23" s="42"/>
      <c r="P23" s="42"/>
      <c r="Q23" s="42"/>
      <c r="R23" s="42"/>
      <c r="S23" s="42"/>
    </row>
    <row r="24" spans="1:19" ht="15.75" x14ac:dyDescent="0.25">
      <c r="A24" s="42" t="s">
        <v>223</v>
      </c>
      <c r="B24" s="42" t="s">
        <v>120</v>
      </c>
      <c r="C24" s="42"/>
      <c r="D24" s="42"/>
      <c r="E24" s="43">
        <v>2500</v>
      </c>
      <c r="F24" s="224">
        <v>5.0999999999999996</v>
      </c>
      <c r="G24" s="218">
        <f t="shared" si="0"/>
        <v>255.10204081632651</v>
      </c>
      <c r="H24" s="218">
        <f>G24</f>
        <v>255.10204081632651</v>
      </c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</row>
    <row r="25" spans="1:19" ht="15.75" x14ac:dyDescent="0.25">
      <c r="A25" s="42" t="s">
        <v>223</v>
      </c>
      <c r="B25" s="42" t="s">
        <v>106</v>
      </c>
      <c r="C25" s="42"/>
      <c r="D25" s="42"/>
      <c r="E25" s="43">
        <v>2359.52</v>
      </c>
      <c r="F25" s="224">
        <v>5.9</v>
      </c>
      <c r="G25" s="218">
        <f t="shared" si="0"/>
        <v>240.76734693877549</v>
      </c>
      <c r="H25" s="218"/>
      <c r="I25" s="42"/>
      <c r="J25" s="42"/>
      <c r="K25" s="42"/>
      <c r="L25" s="42"/>
      <c r="M25" s="42"/>
      <c r="N25" s="42"/>
      <c r="O25" s="42"/>
      <c r="P25" s="218">
        <f>G25</f>
        <v>240.76734693877549</v>
      </c>
      <c r="Q25" s="42"/>
      <c r="R25" s="42"/>
      <c r="S25" s="42"/>
    </row>
    <row r="26" spans="1:19" ht="15.75" x14ac:dyDescent="0.25">
      <c r="A26" s="42" t="s">
        <v>224</v>
      </c>
      <c r="B26" s="42" t="s">
        <v>121</v>
      </c>
      <c r="C26" s="42"/>
      <c r="D26" s="42"/>
      <c r="E26" s="43">
        <v>18906.439999999999</v>
      </c>
      <c r="F26" s="224">
        <v>5.9</v>
      </c>
      <c r="G26" s="218">
        <f t="shared" si="0"/>
        <v>1929.2285714285711</v>
      </c>
      <c r="H26" s="218"/>
      <c r="I26" s="42"/>
      <c r="J26" s="42"/>
      <c r="K26" s="42"/>
      <c r="L26" s="42"/>
      <c r="M26" s="42"/>
      <c r="N26" s="42"/>
      <c r="O26" s="42"/>
      <c r="P26" s="218">
        <f>G26</f>
        <v>1929.2285714285711</v>
      </c>
      <c r="Q26" s="42"/>
      <c r="R26" s="42"/>
      <c r="S26" s="42"/>
    </row>
    <row r="27" spans="1:19" ht="15.75" x14ac:dyDescent="0.25">
      <c r="A27" s="42" t="s">
        <v>224</v>
      </c>
      <c r="B27" s="42" t="s">
        <v>118</v>
      </c>
      <c r="C27" s="42"/>
      <c r="D27" s="42"/>
      <c r="E27" s="43">
        <v>12520</v>
      </c>
      <c r="F27" s="224">
        <v>5.2</v>
      </c>
      <c r="G27" s="218">
        <f t="shared" si="0"/>
        <v>1277.5510204081631</v>
      </c>
      <c r="H27" s="218"/>
      <c r="I27" s="218">
        <f>G27</f>
        <v>1277.5510204081631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</row>
    <row r="28" spans="1:19" ht="15.75" x14ac:dyDescent="0.25">
      <c r="A28" s="42" t="s">
        <v>225</v>
      </c>
      <c r="B28" s="42" t="s">
        <v>122</v>
      </c>
      <c r="C28" s="42"/>
      <c r="D28" s="42"/>
      <c r="E28" s="43">
        <v>31194</v>
      </c>
      <c r="F28" s="224">
        <v>5.9</v>
      </c>
      <c r="G28" s="218">
        <f t="shared" si="0"/>
        <v>3183.0612244897957</v>
      </c>
      <c r="H28" s="218"/>
      <c r="I28" s="42"/>
      <c r="J28" s="42"/>
      <c r="K28" s="42"/>
      <c r="L28" s="42"/>
      <c r="M28" s="42"/>
      <c r="N28" s="42"/>
      <c r="O28" s="42"/>
      <c r="P28" s="218">
        <f>G28</f>
        <v>3183.0612244897957</v>
      </c>
      <c r="Q28" s="42"/>
      <c r="R28" s="42"/>
      <c r="S28" s="42"/>
    </row>
    <row r="29" spans="1:19" ht="15.75" x14ac:dyDescent="0.25">
      <c r="A29" s="42" t="s">
        <v>225</v>
      </c>
      <c r="B29" s="42" t="s">
        <v>123</v>
      </c>
      <c r="C29" s="42"/>
      <c r="D29" s="42"/>
      <c r="E29" s="43">
        <v>65320</v>
      </c>
      <c r="F29" s="224">
        <v>5.9</v>
      </c>
      <c r="G29" s="218">
        <f t="shared" si="0"/>
        <v>6665.3061224489793</v>
      </c>
      <c r="H29" s="218"/>
      <c r="I29" s="42"/>
      <c r="J29" s="42"/>
      <c r="K29" s="42"/>
      <c r="L29" s="42"/>
      <c r="M29" s="42"/>
      <c r="N29" s="42"/>
      <c r="O29" s="42"/>
      <c r="P29" s="218">
        <f>G29</f>
        <v>6665.3061224489793</v>
      </c>
      <c r="Q29" s="42"/>
      <c r="R29" s="42"/>
      <c r="S29" s="42"/>
    </row>
    <row r="30" spans="1:19" ht="15.75" x14ac:dyDescent="0.25">
      <c r="A30" s="42" t="s">
        <v>226</v>
      </c>
      <c r="B30" s="42" t="s">
        <v>124</v>
      </c>
      <c r="C30" s="42"/>
      <c r="D30" s="42"/>
      <c r="E30" s="43">
        <v>10981.67</v>
      </c>
      <c r="F30" s="224">
        <v>5.9</v>
      </c>
      <c r="G30" s="218">
        <f t="shared" si="0"/>
        <v>1120.5785714285714</v>
      </c>
      <c r="H30" s="218"/>
      <c r="I30" s="42"/>
      <c r="J30" s="42"/>
      <c r="K30" s="42"/>
      <c r="L30" s="42"/>
      <c r="M30" s="42"/>
      <c r="N30" s="42"/>
      <c r="O30" s="42"/>
      <c r="P30" s="218">
        <f>G30</f>
        <v>1120.5785714285714</v>
      </c>
      <c r="Q30" s="42"/>
      <c r="R30" s="42"/>
      <c r="S30" s="42"/>
    </row>
    <row r="31" spans="1:19" ht="15.75" x14ac:dyDescent="0.25">
      <c r="A31" s="220" t="s">
        <v>233</v>
      </c>
      <c r="B31" s="220" t="s">
        <v>282</v>
      </c>
      <c r="C31" s="220"/>
      <c r="D31" s="220"/>
      <c r="E31" s="221">
        <v>8080</v>
      </c>
      <c r="F31" s="224">
        <v>5.3</v>
      </c>
      <c r="G31" s="218">
        <f t="shared" si="0"/>
        <v>824.48979591836724</v>
      </c>
      <c r="H31" s="218"/>
      <c r="I31" s="42"/>
      <c r="J31" s="218">
        <f>G31</f>
        <v>824.48979591836724</v>
      </c>
      <c r="K31" s="42"/>
      <c r="L31" s="42"/>
      <c r="M31" s="42"/>
      <c r="N31" s="42"/>
      <c r="O31" s="42"/>
      <c r="P31" s="218"/>
      <c r="Q31" s="42"/>
      <c r="R31" s="42"/>
      <c r="S31" s="42"/>
    </row>
    <row r="32" spans="1:19" ht="15.75" x14ac:dyDescent="0.25">
      <c r="A32" s="42" t="s">
        <v>226</v>
      </c>
      <c r="B32" s="42" t="s">
        <v>125</v>
      </c>
      <c r="C32" s="42"/>
      <c r="D32" s="42"/>
      <c r="E32" s="43">
        <v>6211</v>
      </c>
      <c r="F32" s="224">
        <v>5.9</v>
      </c>
      <c r="G32" s="218">
        <f t="shared" si="0"/>
        <v>633.77551020408157</v>
      </c>
      <c r="H32" s="218"/>
      <c r="I32" s="42"/>
      <c r="J32" s="42"/>
      <c r="K32" s="42"/>
      <c r="L32" s="42"/>
      <c r="M32" s="42"/>
      <c r="N32" s="42"/>
      <c r="O32" s="42"/>
      <c r="P32" s="218">
        <f>G32</f>
        <v>633.77551020408157</v>
      </c>
      <c r="Q32" s="42"/>
      <c r="R32" s="42"/>
      <c r="S32" s="42"/>
    </row>
    <row r="33" spans="1:19" ht="15.75" x14ac:dyDescent="0.25">
      <c r="A33" s="42" t="s">
        <v>226</v>
      </c>
      <c r="B33" s="42" t="s">
        <v>126</v>
      </c>
      <c r="C33" s="42"/>
      <c r="D33" s="42"/>
      <c r="E33" s="43">
        <v>9800</v>
      </c>
      <c r="F33" s="224">
        <v>5.3</v>
      </c>
      <c r="G33" s="218">
        <f t="shared" si="0"/>
        <v>999.99999999999989</v>
      </c>
      <c r="H33" s="218"/>
      <c r="I33" s="42"/>
      <c r="J33" s="218">
        <f>G33</f>
        <v>999.99999999999989</v>
      </c>
      <c r="K33" s="42"/>
      <c r="L33" s="42"/>
      <c r="M33" s="42"/>
      <c r="N33" s="42"/>
      <c r="O33" s="42"/>
      <c r="P33" s="42"/>
      <c r="Q33" s="42"/>
      <c r="R33" s="42"/>
      <c r="S33" s="42"/>
    </row>
    <row r="34" spans="1:19" ht="15.75" x14ac:dyDescent="0.25">
      <c r="A34" s="42" t="s">
        <v>227</v>
      </c>
      <c r="B34" s="42" t="s">
        <v>127</v>
      </c>
      <c r="C34" s="42"/>
      <c r="D34" s="42"/>
      <c r="E34" s="222">
        <v>43730</v>
      </c>
      <c r="F34" s="224">
        <v>5.3</v>
      </c>
      <c r="G34" s="218">
        <f t="shared" si="0"/>
        <v>4462.2448979591836</v>
      </c>
      <c r="H34" s="218"/>
      <c r="I34" s="42"/>
      <c r="J34" s="218">
        <f>G34</f>
        <v>4462.2448979591836</v>
      </c>
      <c r="K34" s="42"/>
      <c r="L34" s="42"/>
      <c r="M34" s="42"/>
      <c r="N34" s="42"/>
      <c r="O34" s="42"/>
      <c r="P34" s="42"/>
      <c r="Q34" s="42"/>
      <c r="R34" s="42"/>
      <c r="S34" s="42"/>
    </row>
    <row r="35" spans="1:19" ht="15.75" x14ac:dyDescent="0.25">
      <c r="A35" s="42" t="s">
        <v>228</v>
      </c>
      <c r="B35" s="42" t="s">
        <v>128</v>
      </c>
      <c r="C35" s="42"/>
      <c r="D35" s="42"/>
      <c r="E35" s="43">
        <v>640</v>
      </c>
      <c r="F35" s="224">
        <v>5.3</v>
      </c>
      <c r="G35" s="218">
        <f t="shared" si="0"/>
        <v>65.306122448979593</v>
      </c>
      <c r="H35" s="218"/>
      <c r="I35" s="42"/>
      <c r="J35" s="218">
        <f>G35</f>
        <v>65.306122448979593</v>
      </c>
      <c r="K35" s="42"/>
      <c r="L35" s="42"/>
      <c r="M35" s="42"/>
      <c r="N35" s="42"/>
      <c r="O35" s="42"/>
      <c r="P35" s="42"/>
      <c r="Q35" s="42"/>
      <c r="R35" s="42"/>
      <c r="S35" s="42"/>
    </row>
    <row r="36" spans="1:19" ht="15.75" x14ac:dyDescent="0.25">
      <c r="A36" s="42" t="s">
        <v>228</v>
      </c>
      <c r="B36" s="42" t="s">
        <v>129</v>
      </c>
      <c r="C36" s="42"/>
      <c r="D36" s="42"/>
      <c r="E36" s="43">
        <v>7759.6</v>
      </c>
      <c r="F36" s="224">
        <v>5.0999999999999996</v>
      </c>
      <c r="G36" s="218">
        <f t="shared" si="0"/>
        <v>791.79591836734687</v>
      </c>
      <c r="H36" s="218">
        <f>G36</f>
        <v>791.79591836734687</v>
      </c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</row>
    <row r="37" spans="1:19" ht="15.75" x14ac:dyDescent="0.25">
      <c r="A37" s="42" t="s">
        <v>228</v>
      </c>
      <c r="B37" s="42" t="s">
        <v>262</v>
      </c>
      <c r="C37" s="42"/>
      <c r="D37" s="42"/>
      <c r="E37" s="43">
        <v>24270</v>
      </c>
      <c r="F37" s="224">
        <v>5.3</v>
      </c>
      <c r="G37" s="218">
        <f t="shared" si="0"/>
        <v>2476.5306122448978</v>
      </c>
      <c r="H37" s="218"/>
      <c r="I37" s="42"/>
      <c r="J37" s="218">
        <f>G37</f>
        <v>2476.5306122448978</v>
      </c>
      <c r="K37" s="42"/>
      <c r="L37" s="42"/>
      <c r="M37" s="42"/>
      <c r="N37" s="42"/>
      <c r="O37" s="42"/>
      <c r="P37" s="42"/>
      <c r="Q37" s="42"/>
      <c r="R37" s="42"/>
      <c r="S37" s="42"/>
    </row>
    <row r="38" spans="1:19" ht="15.75" x14ac:dyDescent="0.25">
      <c r="A38" s="42" t="s">
        <v>228</v>
      </c>
      <c r="B38" s="42" t="s">
        <v>131</v>
      </c>
      <c r="C38" s="42"/>
      <c r="D38" s="42"/>
      <c r="E38" s="43">
        <v>46277</v>
      </c>
      <c r="F38" s="224">
        <v>5.0999999999999996</v>
      </c>
      <c r="G38" s="218">
        <f t="shared" si="0"/>
        <v>4722.1428571428569</v>
      </c>
      <c r="H38" s="218">
        <f>G38</f>
        <v>4722.1428571428569</v>
      </c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</row>
    <row r="39" spans="1:19" ht="15.75" x14ac:dyDescent="0.25">
      <c r="A39" s="42" t="s">
        <v>228</v>
      </c>
      <c r="B39" s="42" t="s">
        <v>132</v>
      </c>
      <c r="C39" s="42"/>
      <c r="D39" s="42"/>
      <c r="E39" s="43">
        <v>7840</v>
      </c>
      <c r="F39" s="224">
        <v>5.0999999999999996</v>
      </c>
      <c r="G39" s="218">
        <f t="shared" si="0"/>
        <v>799.99999999999989</v>
      </c>
      <c r="H39" s="218">
        <f>G39</f>
        <v>799.99999999999989</v>
      </c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</row>
    <row r="40" spans="1:19" ht="15.75" x14ac:dyDescent="0.25">
      <c r="A40" s="42" t="s">
        <v>229</v>
      </c>
      <c r="B40" s="42" t="s">
        <v>133</v>
      </c>
      <c r="C40" s="42"/>
      <c r="D40" s="42"/>
      <c r="E40" s="43">
        <v>54208.9</v>
      </c>
      <c r="F40" s="224">
        <v>5.2</v>
      </c>
      <c r="G40" s="218">
        <f t="shared" si="0"/>
        <v>5531.5204081632646</v>
      </c>
      <c r="H40" s="218"/>
      <c r="I40" s="42"/>
      <c r="J40" s="218">
        <f>G40</f>
        <v>5531.5204081632646</v>
      </c>
      <c r="K40" s="42"/>
      <c r="L40" s="42"/>
      <c r="M40" s="42"/>
      <c r="N40" s="42"/>
      <c r="O40" s="42"/>
      <c r="P40" s="42"/>
      <c r="Q40" s="42"/>
      <c r="R40" s="42"/>
      <c r="S40" s="42"/>
    </row>
    <row r="41" spans="1:19" ht="15.75" x14ac:dyDescent="0.25">
      <c r="A41" s="42" t="s">
        <v>230</v>
      </c>
      <c r="B41" s="42" t="s">
        <v>134</v>
      </c>
      <c r="C41" s="42"/>
      <c r="D41" s="42"/>
      <c r="E41" s="43">
        <v>19530</v>
      </c>
      <c r="F41" s="224">
        <v>5.3</v>
      </c>
      <c r="G41" s="218">
        <f t="shared" si="0"/>
        <v>1992.8571428571427</v>
      </c>
      <c r="H41" s="218"/>
      <c r="I41" s="42"/>
      <c r="J41" s="218">
        <f>G41</f>
        <v>1992.8571428571427</v>
      </c>
      <c r="K41" s="42"/>
      <c r="L41" s="42"/>
      <c r="M41" s="42"/>
      <c r="N41" s="42"/>
      <c r="O41" s="42"/>
      <c r="P41" s="42"/>
      <c r="Q41" s="42"/>
      <c r="R41" s="42"/>
      <c r="S41" s="42"/>
    </row>
    <row r="42" spans="1:19" ht="15.75" x14ac:dyDescent="0.25">
      <c r="A42" s="42" t="s">
        <v>231</v>
      </c>
      <c r="B42" s="42" t="s">
        <v>106</v>
      </c>
      <c r="C42" s="42"/>
      <c r="D42" s="42"/>
      <c r="E42" s="43">
        <v>2101.15</v>
      </c>
      <c r="F42" s="224">
        <v>5.9</v>
      </c>
      <c r="G42" s="218">
        <f t="shared" si="0"/>
        <v>214.40306122448979</v>
      </c>
      <c r="H42" s="218"/>
      <c r="I42" s="42"/>
      <c r="J42" s="42"/>
      <c r="K42" s="42"/>
      <c r="L42" s="42"/>
      <c r="M42" s="42"/>
      <c r="N42" s="42"/>
      <c r="O42" s="42"/>
      <c r="P42" s="218">
        <f>G42</f>
        <v>214.40306122448979</v>
      </c>
      <c r="Q42" s="42"/>
      <c r="R42" s="42"/>
      <c r="S42" s="42"/>
    </row>
    <row r="43" spans="1:19" ht="15.75" x14ac:dyDescent="0.25">
      <c r="A43" s="42" t="s">
        <v>232</v>
      </c>
      <c r="B43" s="42" t="s">
        <v>135</v>
      </c>
      <c r="C43" s="42"/>
      <c r="D43" s="42"/>
      <c r="E43" s="43">
        <v>18906.439999999999</v>
      </c>
      <c r="F43" s="224">
        <v>5.9</v>
      </c>
      <c r="G43" s="218">
        <f t="shared" si="0"/>
        <v>1929.2285714285711</v>
      </c>
      <c r="H43" s="218"/>
      <c r="I43" s="42"/>
      <c r="J43" s="42"/>
      <c r="K43" s="42"/>
      <c r="L43" s="42"/>
      <c r="M43" s="42"/>
      <c r="N43" s="42"/>
      <c r="O43" s="42"/>
      <c r="P43" s="218">
        <f>G43</f>
        <v>1929.2285714285711</v>
      </c>
      <c r="Q43" s="42"/>
      <c r="R43" s="42"/>
      <c r="S43" s="42"/>
    </row>
    <row r="44" spans="1:19" ht="15.75" x14ac:dyDescent="0.25">
      <c r="A44" s="42" t="s">
        <v>233</v>
      </c>
      <c r="B44" s="42" t="s">
        <v>136</v>
      </c>
      <c r="C44" s="42"/>
      <c r="D44" s="42"/>
      <c r="E44" s="43">
        <v>4447.4399999999996</v>
      </c>
      <c r="F44" s="224">
        <v>5.5</v>
      </c>
      <c r="G44" s="218">
        <f t="shared" si="0"/>
        <v>453.82040816326526</v>
      </c>
      <c r="H44" s="218"/>
      <c r="I44" s="42"/>
      <c r="J44" s="42"/>
      <c r="K44" s="42"/>
      <c r="L44" s="218">
        <f>G44</f>
        <v>453.82040816326526</v>
      </c>
      <c r="M44" s="42"/>
      <c r="N44" s="42"/>
      <c r="O44" s="42"/>
      <c r="P44" s="42"/>
      <c r="Q44" s="42"/>
      <c r="R44" s="42"/>
      <c r="S44" s="42"/>
    </row>
    <row r="45" spans="1:19" ht="15.75" x14ac:dyDescent="0.25">
      <c r="A45" s="42" t="s">
        <v>233</v>
      </c>
      <c r="B45" s="42" t="s">
        <v>137</v>
      </c>
      <c r="C45" s="42"/>
      <c r="D45" s="42"/>
      <c r="E45" s="43">
        <v>9071.2000000000007</v>
      </c>
      <c r="F45" s="224">
        <v>5.0999999999999996</v>
      </c>
      <c r="G45" s="218">
        <f t="shared" si="0"/>
        <v>925.63265306122446</v>
      </c>
      <c r="H45" s="218">
        <f>G45</f>
        <v>925.63265306122446</v>
      </c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</row>
    <row r="46" spans="1:19" ht="15.75" x14ac:dyDescent="0.25">
      <c r="A46" s="42" t="s">
        <v>234</v>
      </c>
      <c r="B46" s="42" t="s">
        <v>138</v>
      </c>
      <c r="C46" s="42"/>
      <c r="D46" s="42"/>
      <c r="E46" s="43">
        <v>38775.78</v>
      </c>
      <c r="F46" s="224">
        <v>5.9</v>
      </c>
      <c r="G46" s="218">
        <f t="shared" si="0"/>
        <v>3956.712244897959</v>
      </c>
      <c r="H46" s="218"/>
      <c r="I46" s="42"/>
      <c r="J46" s="42"/>
      <c r="K46" s="42"/>
      <c r="L46" s="42"/>
      <c r="M46" s="42"/>
      <c r="N46" s="42"/>
      <c r="O46" s="42"/>
      <c r="P46" s="218">
        <f t="shared" ref="P46:P52" si="1">G46</f>
        <v>3956.712244897959</v>
      </c>
      <c r="Q46" s="42"/>
      <c r="R46" s="42"/>
      <c r="S46" s="42"/>
    </row>
    <row r="47" spans="1:19" ht="15.75" x14ac:dyDescent="0.25">
      <c r="A47" s="42" t="s">
        <v>234</v>
      </c>
      <c r="B47" s="42" t="s">
        <v>138</v>
      </c>
      <c r="C47" s="42"/>
      <c r="D47" s="42"/>
      <c r="E47" s="43">
        <v>1960</v>
      </c>
      <c r="F47" s="224">
        <v>5.9</v>
      </c>
      <c r="G47" s="218">
        <f t="shared" si="0"/>
        <v>199.99999999999997</v>
      </c>
      <c r="H47" s="218"/>
      <c r="I47" s="42"/>
      <c r="J47" s="42"/>
      <c r="K47" s="42"/>
      <c r="L47" s="42"/>
      <c r="M47" s="42"/>
      <c r="N47" s="42"/>
      <c r="O47" s="42"/>
      <c r="P47" s="218">
        <f t="shared" si="1"/>
        <v>199.99999999999997</v>
      </c>
      <c r="Q47" s="42"/>
      <c r="R47" s="42"/>
      <c r="S47" s="42"/>
    </row>
    <row r="48" spans="1:19" ht="15.75" x14ac:dyDescent="0.25">
      <c r="A48" s="42" t="s">
        <v>234</v>
      </c>
      <c r="B48" s="42" t="s">
        <v>139</v>
      </c>
      <c r="C48" s="42"/>
      <c r="D48" s="42"/>
      <c r="E48" s="43">
        <v>5880</v>
      </c>
      <c r="F48" s="224">
        <v>5.9</v>
      </c>
      <c r="G48" s="218">
        <f t="shared" si="0"/>
        <v>600</v>
      </c>
      <c r="H48" s="218"/>
      <c r="I48" s="42"/>
      <c r="J48" s="42"/>
      <c r="K48" s="42"/>
      <c r="L48" s="42"/>
      <c r="M48" s="42"/>
      <c r="N48" s="42"/>
      <c r="O48" s="42"/>
      <c r="P48" s="218">
        <f t="shared" si="1"/>
        <v>600</v>
      </c>
      <c r="Q48" s="42"/>
      <c r="R48" s="42"/>
      <c r="S48" s="42"/>
    </row>
    <row r="49" spans="1:19" ht="15.75" x14ac:dyDescent="0.25">
      <c r="A49" s="42" t="s">
        <v>235</v>
      </c>
      <c r="B49" s="42" t="s">
        <v>140</v>
      </c>
      <c r="C49" s="42"/>
      <c r="D49" s="42"/>
      <c r="E49" s="43">
        <v>21140</v>
      </c>
      <c r="F49" s="224">
        <v>5.9</v>
      </c>
      <c r="G49" s="218">
        <f t="shared" si="0"/>
        <v>2157.1428571428569</v>
      </c>
      <c r="H49" s="218"/>
      <c r="I49" s="42"/>
      <c r="J49" s="42"/>
      <c r="K49" s="42"/>
      <c r="L49" s="42"/>
      <c r="M49" s="42"/>
      <c r="N49" s="42"/>
      <c r="O49" s="42"/>
      <c r="P49" s="218">
        <f t="shared" si="1"/>
        <v>2157.1428571428569</v>
      </c>
      <c r="Q49" s="42"/>
      <c r="R49" s="42"/>
      <c r="S49" s="42"/>
    </row>
    <row r="50" spans="1:19" ht="15.75" x14ac:dyDescent="0.25">
      <c r="A50" s="42" t="s">
        <v>141</v>
      </c>
      <c r="B50" s="42" t="s">
        <v>142</v>
      </c>
      <c r="C50" s="42"/>
      <c r="D50" s="42"/>
      <c r="E50" s="43">
        <v>6578.67</v>
      </c>
      <c r="F50" s="224">
        <v>5.9</v>
      </c>
      <c r="G50" s="218">
        <f t="shared" si="0"/>
        <v>671.29285714285709</v>
      </c>
      <c r="H50" s="218"/>
      <c r="I50" s="42"/>
      <c r="J50" s="42"/>
      <c r="K50" s="42"/>
      <c r="L50" s="42"/>
      <c r="M50" s="42"/>
      <c r="N50" s="42"/>
      <c r="O50" s="42"/>
      <c r="P50" s="218">
        <f t="shared" si="1"/>
        <v>671.29285714285709</v>
      </c>
      <c r="Q50" s="42"/>
      <c r="R50" s="42"/>
      <c r="S50" s="42"/>
    </row>
    <row r="51" spans="1:19" ht="15.75" x14ac:dyDescent="0.25">
      <c r="A51" s="42" t="s">
        <v>143</v>
      </c>
      <c r="B51" s="42" t="s">
        <v>144</v>
      </c>
      <c r="C51" s="42"/>
      <c r="D51" s="42"/>
      <c r="E51" s="43">
        <v>14800</v>
      </c>
      <c r="F51" s="224">
        <v>5.9</v>
      </c>
      <c r="G51" s="218">
        <f t="shared" si="0"/>
        <v>1510.204081632653</v>
      </c>
      <c r="H51" s="218"/>
      <c r="I51" s="42"/>
      <c r="J51" s="42"/>
      <c r="K51" s="42"/>
      <c r="L51" s="42"/>
      <c r="M51" s="42"/>
      <c r="N51" s="42"/>
      <c r="O51" s="42"/>
      <c r="P51" s="218">
        <f t="shared" si="1"/>
        <v>1510.204081632653</v>
      </c>
      <c r="Q51" s="42"/>
      <c r="R51" s="42"/>
      <c r="S51" s="42"/>
    </row>
    <row r="52" spans="1:19" ht="15.75" x14ac:dyDescent="0.25">
      <c r="A52" s="42" t="s">
        <v>236</v>
      </c>
      <c r="B52" s="42" t="s">
        <v>145</v>
      </c>
      <c r="C52" s="42"/>
      <c r="D52" s="42"/>
      <c r="E52" s="43">
        <v>3605.99</v>
      </c>
      <c r="F52" s="224">
        <v>5.9</v>
      </c>
      <c r="G52" s="218">
        <f t="shared" si="0"/>
        <v>367.9581632653061</v>
      </c>
      <c r="H52" s="218"/>
      <c r="I52" s="42"/>
      <c r="J52" s="42"/>
      <c r="K52" s="42"/>
      <c r="L52" s="42"/>
      <c r="M52" s="42"/>
      <c r="N52" s="42"/>
      <c r="O52" s="42"/>
      <c r="P52" s="218">
        <f t="shared" si="1"/>
        <v>367.9581632653061</v>
      </c>
      <c r="Q52" s="42"/>
      <c r="R52" s="42"/>
      <c r="S52" s="42"/>
    </row>
    <row r="53" spans="1:19" ht="15.75" x14ac:dyDescent="0.25">
      <c r="A53" s="42" t="s">
        <v>236</v>
      </c>
      <c r="B53" s="42" t="s">
        <v>146</v>
      </c>
      <c r="C53" s="42"/>
      <c r="D53" s="42"/>
      <c r="E53" s="43">
        <v>20495</v>
      </c>
      <c r="F53" s="224">
        <v>5.2</v>
      </c>
      <c r="G53" s="218">
        <f t="shared" si="0"/>
        <v>2091.3265306122448</v>
      </c>
      <c r="H53" s="218"/>
      <c r="I53" s="218">
        <f>G53</f>
        <v>2091.3265306122448</v>
      </c>
      <c r="J53" s="42"/>
      <c r="K53" s="42"/>
      <c r="L53" s="42"/>
      <c r="M53" s="42"/>
      <c r="N53" s="42"/>
      <c r="O53" s="42"/>
      <c r="P53" s="42"/>
      <c r="Q53" s="42"/>
      <c r="R53" s="42"/>
      <c r="S53" s="42"/>
    </row>
    <row r="54" spans="1:19" ht="15.75" x14ac:dyDescent="0.25">
      <c r="A54" s="42" t="s">
        <v>236</v>
      </c>
      <c r="B54" s="42" t="s">
        <v>147</v>
      </c>
      <c r="C54" s="42"/>
      <c r="D54" s="42"/>
      <c r="E54" s="43">
        <v>49000</v>
      </c>
      <c r="F54" s="43">
        <v>5.101</v>
      </c>
      <c r="G54" s="218">
        <f t="shared" si="0"/>
        <v>5000</v>
      </c>
      <c r="H54" s="218"/>
      <c r="I54" s="42"/>
      <c r="J54" s="42"/>
      <c r="K54" s="42"/>
      <c r="L54" s="42"/>
      <c r="M54" s="42"/>
      <c r="N54" s="42"/>
      <c r="O54" s="42"/>
      <c r="P54" s="42"/>
      <c r="Q54" s="218">
        <f>G54</f>
        <v>5000</v>
      </c>
      <c r="R54" s="42"/>
      <c r="S54" s="42"/>
    </row>
    <row r="55" spans="1:19" ht="15.75" x14ac:dyDescent="0.25">
      <c r="A55" s="42" t="s">
        <v>237</v>
      </c>
      <c r="B55" s="42" t="s">
        <v>149</v>
      </c>
      <c r="C55" s="42"/>
      <c r="D55" s="42"/>
      <c r="E55" s="43">
        <v>55419</v>
      </c>
      <c r="F55" s="224">
        <v>5.0999999999999996</v>
      </c>
      <c r="G55" s="218">
        <f t="shared" si="0"/>
        <v>5655</v>
      </c>
      <c r="H55" s="218">
        <f>G55</f>
        <v>5655</v>
      </c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</row>
    <row r="56" spans="1:19" ht="15.75" x14ac:dyDescent="0.25">
      <c r="A56" s="42" t="s">
        <v>238</v>
      </c>
      <c r="B56" s="42" t="s">
        <v>108</v>
      </c>
      <c r="C56" s="42"/>
      <c r="D56" s="42"/>
      <c r="E56" s="43">
        <v>358934.16</v>
      </c>
      <c r="F56" s="224">
        <v>5.9</v>
      </c>
      <c r="G56" s="218">
        <f t="shared" si="0"/>
        <v>36625.934693877549</v>
      </c>
      <c r="H56" s="218"/>
      <c r="I56" s="42"/>
      <c r="J56" s="42"/>
      <c r="K56" s="42"/>
      <c r="L56" s="42"/>
      <c r="M56" s="42"/>
      <c r="N56" s="42"/>
      <c r="O56" s="42"/>
      <c r="P56" s="218">
        <f t="shared" ref="P56" si="2">G56</f>
        <v>36625.934693877549</v>
      </c>
      <c r="Q56" s="42"/>
      <c r="R56" s="42"/>
      <c r="S56" s="42"/>
    </row>
    <row r="57" spans="1:19" ht="15.75" x14ac:dyDescent="0.25">
      <c r="A57" s="42" t="s">
        <v>237</v>
      </c>
      <c r="B57" s="42" t="s">
        <v>150</v>
      </c>
      <c r="C57" s="42"/>
      <c r="D57" s="42"/>
      <c r="E57" s="43">
        <v>49026.65</v>
      </c>
      <c r="F57" s="224">
        <v>5.0999999999999996</v>
      </c>
      <c r="G57" s="218">
        <f t="shared" si="0"/>
        <v>5002.7193877551017</v>
      </c>
      <c r="H57" s="218">
        <f>G57</f>
        <v>5002.7193877551017</v>
      </c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</row>
    <row r="58" spans="1:19" ht="15.75" x14ac:dyDescent="0.25">
      <c r="A58" s="42" t="s">
        <v>236</v>
      </c>
      <c r="B58" s="42" t="s">
        <v>151</v>
      </c>
      <c r="C58" s="42"/>
      <c r="D58" s="42"/>
      <c r="E58" s="43">
        <v>3314</v>
      </c>
      <c r="F58" s="224">
        <v>5.2</v>
      </c>
      <c r="G58" s="218">
        <f t="shared" si="0"/>
        <v>338.16326530612241</v>
      </c>
      <c r="H58" s="218"/>
      <c r="I58" s="218">
        <f>G58</f>
        <v>338.16326530612241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</row>
    <row r="59" spans="1:19" ht="15.75" x14ac:dyDescent="0.25">
      <c r="A59" s="42" t="s">
        <v>238</v>
      </c>
      <c r="B59" s="42" t="s">
        <v>152</v>
      </c>
      <c r="C59" s="42"/>
      <c r="D59" s="42"/>
      <c r="E59" s="43">
        <v>114997.88</v>
      </c>
      <c r="F59" s="224">
        <v>5.3</v>
      </c>
      <c r="G59" s="218">
        <f t="shared" si="0"/>
        <v>11734.477551020407</v>
      </c>
      <c r="H59" s="218"/>
      <c r="I59" s="42"/>
      <c r="J59" s="218">
        <f>G59</f>
        <v>11734.477551020407</v>
      </c>
      <c r="K59" s="42"/>
      <c r="L59" s="42"/>
      <c r="M59" s="42"/>
      <c r="N59" s="42"/>
      <c r="O59" s="42"/>
      <c r="P59" s="42"/>
      <c r="Q59" s="42"/>
      <c r="R59" s="42"/>
      <c r="S59" s="42"/>
    </row>
    <row r="60" spans="1:19" ht="15.75" x14ac:dyDescent="0.25">
      <c r="A60" s="42" t="s">
        <v>238</v>
      </c>
      <c r="B60" s="42" t="s">
        <v>153</v>
      </c>
      <c r="C60" s="42"/>
      <c r="D60" s="42"/>
      <c r="E60" s="43">
        <v>62175.199999999997</v>
      </c>
      <c r="F60" s="224">
        <v>5.2</v>
      </c>
      <c r="G60" s="218">
        <f t="shared" si="0"/>
        <v>6344.4081632653051</v>
      </c>
      <c r="H60" s="218"/>
      <c r="I60" s="218">
        <f>G60</f>
        <v>6344.4081632653051</v>
      </c>
      <c r="J60" s="42"/>
      <c r="K60" s="42"/>
      <c r="L60" s="42"/>
      <c r="M60" s="42"/>
      <c r="N60" s="42"/>
      <c r="O60" s="42"/>
      <c r="P60" s="42"/>
      <c r="Q60" s="42"/>
      <c r="R60" s="42"/>
      <c r="S60" s="42"/>
    </row>
    <row r="61" spans="1:19" ht="15.75" x14ac:dyDescent="0.25">
      <c r="A61" s="42" t="s">
        <v>238</v>
      </c>
      <c r="B61" s="42" t="s">
        <v>154</v>
      </c>
      <c r="C61" s="42"/>
      <c r="D61" s="42"/>
      <c r="E61" s="43">
        <v>65910</v>
      </c>
      <c r="F61" s="224">
        <v>5.2</v>
      </c>
      <c r="G61" s="218">
        <f t="shared" si="0"/>
        <v>6725.5102040816319</v>
      </c>
      <c r="H61" s="218"/>
      <c r="I61" s="218">
        <f>G61</f>
        <v>6725.5102040816319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</row>
    <row r="62" spans="1:19" ht="15.75" x14ac:dyDescent="0.25">
      <c r="A62" s="42" t="s">
        <v>239</v>
      </c>
      <c r="B62" s="42" t="s">
        <v>155</v>
      </c>
      <c r="C62" s="42"/>
      <c r="D62" s="42"/>
      <c r="E62" s="43">
        <v>26829.759999999998</v>
      </c>
      <c r="F62" s="226">
        <v>5.12</v>
      </c>
      <c r="G62" s="218">
        <f t="shared" si="0"/>
        <v>2737.7306122448977</v>
      </c>
      <c r="H62" s="218"/>
      <c r="I62" s="42"/>
      <c r="J62" s="42"/>
      <c r="K62" s="42"/>
      <c r="L62" s="42"/>
      <c r="M62" s="42"/>
      <c r="N62" s="42"/>
      <c r="O62" s="42"/>
      <c r="P62" s="42"/>
      <c r="Q62" s="42"/>
      <c r="R62" s="218">
        <f>G62</f>
        <v>2737.7306122448977</v>
      </c>
      <c r="S62" s="42"/>
    </row>
    <row r="63" spans="1:19" ht="15.75" x14ac:dyDescent="0.25">
      <c r="A63" s="42" t="s">
        <v>240</v>
      </c>
      <c r="B63" s="42" t="s">
        <v>156</v>
      </c>
      <c r="C63" s="42"/>
      <c r="D63" s="42"/>
      <c r="E63" s="43">
        <v>171500</v>
      </c>
      <c r="F63" s="224">
        <v>5.0999999999999996</v>
      </c>
      <c r="G63" s="218">
        <f t="shared" si="0"/>
        <v>17500</v>
      </c>
      <c r="H63" s="218">
        <f>G63</f>
        <v>17500</v>
      </c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</row>
    <row r="64" spans="1:19" ht="15.75" x14ac:dyDescent="0.25">
      <c r="A64" s="42" t="s">
        <v>241</v>
      </c>
      <c r="B64" s="42" t="s">
        <v>157</v>
      </c>
      <c r="C64" s="42"/>
      <c r="D64" s="42"/>
      <c r="E64" s="43">
        <v>18906.439999999999</v>
      </c>
      <c r="F64" s="224">
        <v>5.9</v>
      </c>
      <c r="G64" s="218">
        <f t="shared" si="0"/>
        <v>1929.2285714285711</v>
      </c>
      <c r="H64" s="218"/>
      <c r="I64" s="42"/>
      <c r="J64" s="42"/>
      <c r="K64" s="42"/>
      <c r="L64" s="42"/>
      <c r="M64" s="42"/>
      <c r="N64" s="42"/>
      <c r="O64" s="42"/>
      <c r="P64" s="218">
        <f>G64</f>
        <v>1929.2285714285711</v>
      </c>
      <c r="Q64" s="42"/>
      <c r="R64" s="42"/>
      <c r="S64" s="42"/>
    </row>
    <row r="65" spans="1:19" ht="15.75" x14ac:dyDescent="0.25">
      <c r="A65" s="42" t="s">
        <v>241</v>
      </c>
      <c r="B65" s="42" t="s">
        <v>158</v>
      </c>
      <c r="C65" s="42"/>
      <c r="D65" s="42"/>
      <c r="E65" s="43">
        <v>83191.95</v>
      </c>
      <c r="F65" s="224">
        <v>5.9</v>
      </c>
      <c r="G65" s="218">
        <f t="shared" si="0"/>
        <v>8488.9744897959172</v>
      </c>
      <c r="H65" s="218"/>
      <c r="I65" s="42"/>
      <c r="J65" s="42"/>
      <c r="K65" s="42"/>
      <c r="L65" s="42"/>
      <c r="M65" s="42"/>
      <c r="N65" s="42"/>
      <c r="O65" s="42"/>
      <c r="P65" s="218">
        <f>G65</f>
        <v>8488.9744897959172</v>
      </c>
      <c r="Q65" s="42"/>
      <c r="R65" s="42"/>
      <c r="S65" s="42"/>
    </row>
    <row r="66" spans="1:19" ht="15.75" x14ac:dyDescent="0.25">
      <c r="A66" s="42" t="s">
        <v>242</v>
      </c>
      <c r="B66" s="42" t="s">
        <v>159</v>
      </c>
      <c r="C66" s="42"/>
      <c r="D66" s="42"/>
      <c r="E66" s="43">
        <v>22700</v>
      </c>
      <c r="F66" s="226">
        <v>5.12</v>
      </c>
      <c r="G66" s="218">
        <f t="shared" si="0"/>
        <v>2316.3265306122448</v>
      </c>
      <c r="H66" s="218"/>
      <c r="I66" s="42"/>
      <c r="J66" s="42"/>
      <c r="K66" s="42"/>
      <c r="L66" s="42"/>
      <c r="M66" s="42"/>
      <c r="N66" s="42"/>
      <c r="O66" s="42"/>
      <c r="P66" s="42"/>
      <c r="Q66" s="42"/>
      <c r="R66" s="218">
        <f>G66</f>
        <v>2316.3265306122448</v>
      </c>
      <c r="S66" s="42"/>
    </row>
    <row r="67" spans="1:19" ht="15.75" x14ac:dyDescent="0.25">
      <c r="A67" s="42" t="s">
        <v>243</v>
      </c>
      <c r="B67" s="42" t="s">
        <v>144</v>
      </c>
      <c r="C67" s="42"/>
      <c r="D67" s="42"/>
      <c r="E67" s="43">
        <v>18650</v>
      </c>
      <c r="F67" s="226">
        <v>5.9</v>
      </c>
      <c r="G67" s="218">
        <f t="shared" si="0"/>
        <v>1903.0612244897957</v>
      </c>
      <c r="H67" s="218"/>
      <c r="I67" s="42"/>
      <c r="J67" s="42"/>
      <c r="K67" s="42"/>
      <c r="L67" s="42"/>
      <c r="M67" s="42"/>
      <c r="N67" s="42"/>
      <c r="O67" s="42"/>
      <c r="P67" s="218">
        <f>G67</f>
        <v>1903.0612244897957</v>
      </c>
      <c r="Q67" s="42"/>
      <c r="R67" s="42"/>
      <c r="S67" s="42"/>
    </row>
    <row r="68" spans="1:19" ht="15.75" x14ac:dyDescent="0.25">
      <c r="A68" s="42" t="s">
        <v>244</v>
      </c>
      <c r="B68" s="42" t="s">
        <v>160</v>
      </c>
      <c r="C68" s="42"/>
      <c r="D68" s="42"/>
      <c r="E68" s="43">
        <v>14372.88</v>
      </c>
      <c r="F68" s="224">
        <v>5.2</v>
      </c>
      <c r="G68" s="218">
        <f t="shared" si="0"/>
        <v>1466.6204081632652</v>
      </c>
      <c r="H68" s="218"/>
      <c r="I68" s="218">
        <f>G68</f>
        <v>1466.6204081632652</v>
      </c>
      <c r="J68" s="42"/>
      <c r="K68" s="42"/>
      <c r="L68" s="42"/>
      <c r="M68" s="42"/>
      <c r="N68" s="42"/>
      <c r="O68" s="42"/>
      <c r="P68" s="42"/>
      <c r="Q68" s="42"/>
      <c r="R68" s="42"/>
      <c r="S68" s="42"/>
    </row>
    <row r="69" spans="1:19" ht="15.75" x14ac:dyDescent="0.25">
      <c r="A69" s="42" t="s">
        <v>244</v>
      </c>
      <c r="B69" s="42" t="s">
        <v>161</v>
      </c>
      <c r="C69" s="42"/>
      <c r="D69" s="42"/>
      <c r="E69" s="43">
        <v>9490</v>
      </c>
      <c r="F69" s="226">
        <v>5.1100000000000003</v>
      </c>
      <c r="G69" s="218">
        <f t="shared" si="0"/>
        <v>968.36734693877543</v>
      </c>
      <c r="H69" s="218"/>
      <c r="I69" s="42"/>
      <c r="J69" s="42"/>
      <c r="K69" s="42"/>
      <c r="L69" s="42"/>
      <c r="M69" s="42"/>
      <c r="N69" s="42"/>
      <c r="O69" s="42"/>
      <c r="P69" s="42"/>
      <c r="Q69" s="42"/>
      <c r="R69" s="218">
        <f>G69</f>
        <v>968.36734693877543</v>
      </c>
      <c r="S69" s="42"/>
    </row>
    <row r="70" spans="1:19" ht="15.75" x14ac:dyDescent="0.25">
      <c r="A70" s="42" t="s">
        <v>244</v>
      </c>
      <c r="B70" s="42" t="s">
        <v>162</v>
      </c>
      <c r="C70" s="42"/>
      <c r="D70" s="42"/>
      <c r="E70" s="43">
        <v>11320</v>
      </c>
      <c r="F70" s="226">
        <v>5.1100000000000003</v>
      </c>
      <c r="G70" s="218">
        <f t="shared" si="0"/>
        <v>1155.1020408163265</v>
      </c>
      <c r="H70" s="218"/>
      <c r="I70" s="42"/>
      <c r="J70" s="42"/>
      <c r="K70" s="42"/>
      <c r="L70" s="42"/>
      <c r="M70" s="42"/>
      <c r="N70" s="42"/>
      <c r="O70" s="42"/>
      <c r="P70" s="42"/>
      <c r="Q70" s="42"/>
      <c r="R70" s="218">
        <f>G70</f>
        <v>1155.1020408163265</v>
      </c>
      <c r="S70" s="42"/>
    </row>
    <row r="71" spans="1:19" ht="15.75" x14ac:dyDescent="0.25">
      <c r="A71" s="42" t="s">
        <v>244</v>
      </c>
      <c r="B71" s="42" t="s">
        <v>163</v>
      </c>
      <c r="C71" s="42"/>
      <c r="D71" s="42"/>
      <c r="E71" s="43">
        <v>9460</v>
      </c>
      <c r="F71" s="226">
        <v>5.1100000000000003</v>
      </c>
      <c r="G71" s="218">
        <f t="shared" si="0"/>
        <v>965.30612244897952</v>
      </c>
      <c r="H71" s="218"/>
      <c r="I71" s="42"/>
      <c r="J71" s="42"/>
      <c r="K71" s="42"/>
      <c r="L71" s="42"/>
      <c r="M71" s="42"/>
      <c r="N71" s="42"/>
      <c r="O71" s="42"/>
      <c r="P71" s="42"/>
      <c r="Q71" s="42"/>
      <c r="R71" s="218">
        <f>G71</f>
        <v>965.30612244897952</v>
      </c>
      <c r="S71" s="42"/>
    </row>
    <row r="72" spans="1:19" ht="15.75" x14ac:dyDescent="0.25">
      <c r="A72" s="42" t="s">
        <v>245</v>
      </c>
      <c r="B72" s="42" t="s">
        <v>164</v>
      </c>
      <c r="C72" s="42"/>
      <c r="D72" s="42"/>
      <c r="E72" s="43">
        <v>19800</v>
      </c>
      <c r="F72" s="226">
        <v>5.1100000000000003</v>
      </c>
      <c r="G72" s="218">
        <f t="shared" ref="G72:G115" si="3">E72/9.8</f>
        <v>2020.408163265306</v>
      </c>
      <c r="H72" s="218"/>
      <c r="I72" s="42"/>
      <c r="J72" s="42"/>
      <c r="K72" s="42"/>
      <c r="L72" s="42"/>
      <c r="M72" s="42"/>
      <c r="N72" s="42"/>
      <c r="O72" s="42"/>
      <c r="P72" s="42"/>
      <c r="Q72" s="42"/>
      <c r="R72" s="218">
        <f>G72</f>
        <v>2020.408163265306</v>
      </c>
      <c r="S72" s="42"/>
    </row>
    <row r="73" spans="1:19" ht="15.75" x14ac:dyDescent="0.25">
      <c r="A73" s="42" t="s">
        <v>244</v>
      </c>
      <c r="B73" s="42" t="s">
        <v>165</v>
      </c>
      <c r="C73" s="42"/>
      <c r="D73" s="42"/>
      <c r="E73" s="43">
        <v>5560</v>
      </c>
      <c r="F73" s="226">
        <v>5.1100000000000003</v>
      </c>
      <c r="G73" s="218">
        <f t="shared" si="3"/>
        <v>567.34693877551013</v>
      </c>
      <c r="H73" s="218"/>
      <c r="I73" s="42"/>
      <c r="J73" s="42"/>
      <c r="K73" s="42"/>
      <c r="L73" s="42"/>
      <c r="M73" s="42"/>
      <c r="N73" s="42"/>
      <c r="O73" s="42"/>
      <c r="P73" s="42"/>
      <c r="Q73" s="42"/>
      <c r="R73" s="218">
        <f t="shared" ref="R73:R80" si="4">G73</f>
        <v>567.34693877551013</v>
      </c>
      <c r="S73" s="42"/>
    </row>
    <row r="74" spans="1:19" ht="15.75" x14ac:dyDescent="0.25">
      <c r="A74" s="42" t="s">
        <v>244</v>
      </c>
      <c r="B74" s="42" t="s">
        <v>166</v>
      </c>
      <c r="C74" s="42"/>
      <c r="D74" s="42"/>
      <c r="E74" s="43">
        <v>7060</v>
      </c>
      <c r="F74" s="226">
        <v>5.1100000000000003</v>
      </c>
      <c r="G74" s="218">
        <f t="shared" si="3"/>
        <v>720.40816326530603</v>
      </c>
      <c r="H74" s="218"/>
      <c r="I74" s="42"/>
      <c r="J74" s="42"/>
      <c r="K74" s="42"/>
      <c r="L74" s="42"/>
      <c r="M74" s="42"/>
      <c r="N74" s="42"/>
      <c r="O74" s="42"/>
      <c r="P74" s="42"/>
      <c r="Q74" s="42"/>
      <c r="R74" s="218">
        <f t="shared" si="4"/>
        <v>720.40816326530603</v>
      </c>
      <c r="S74" s="42"/>
    </row>
    <row r="75" spans="1:19" ht="15.75" x14ac:dyDescent="0.25">
      <c r="A75" s="42" t="s">
        <v>244</v>
      </c>
      <c r="B75" s="42" t="s">
        <v>167</v>
      </c>
      <c r="C75" s="42"/>
      <c r="D75" s="42"/>
      <c r="E75" s="43">
        <v>8570</v>
      </c>
      <c r="F75" s="226">
        <v>5.1100000000000003</v>
      </c>
      <c r="G75" s="218">
        <f t="shared" si="3"/>
        <v>874.48979591836724</v>
      </c>
      <c r="H75" s="218"/>
      <c r="I75" s="42"/>
      <c r="J75" s="42"/>
      <c r="K75" s="42"/>
      <c r="L75" s="42"/>
      <c r="M75" s="42"/>
      <c r="N75" s="42"/>
      <c r="O75" s="42"/>
      <c r="P75" s="42"/>
      <c r="Q75" s="42"/>
      <c r="R75" s="218">
        <f t="shared" si="4"/>
        <v>874.48979591836724</v>
      </c>
      <c r="S75" s="42"/>
    </row>
    <row r="76" spans="1:19" ht="15.75" x14ac:dyDescent="0.25">
      <c r="A76" s="42" t="s">
        <v>244</v>
      </c>
      <c r="B76" s="42" t="s">
        <v>168</v>
      </c>
      <c r="C76" s="42"/>
      <c r="D76" s="42"/>
      <c r="E76" s="43">
        <v>11920</v>
      </c>
      <c r="F76" s="226">
        <v>5.1100000000000003</v>
      </c>
      <c r="G76" s="218">
        <f t="shared" si="3"/>
        <v>1216.3265306122448</v>
      </c>
      <c r="H76" s="218"/>
      <c r="I76" s="42"/>
      <c r="J76" s="42"/>
      <c r="K76" s="42"/>
      <c r="L76" s="42"/>
      <c r="M76" s="42"/>
      <c r="N76" s="42"/>
      <c r="O76" s="42"/>
      <c r="P76" s="42"/>
      <c r="Q76" s="42"/>
      <c r="R76" s="218">
        <f t="shared" si="4"/>
        <v>1216.3265306122448</v>
      </c>
      <c r="S76" s="42"/>
    </row>
    <row r="77" spans="1:19" ht="15.75" x14ac:dyDescent="0.25">
      <c r="A77" s="42" t="s">
        <v>244</v>
      </c>
      <c r="B77" s="42" t="s">
        <v>169</v>
      </c>
      <c r="C77" s="42"/>
      <c r="D77" s="42"/>
      <c r="E77" s="43">
        <v>11010</v>
      </c>
      <c r="F77" s="226">
        <v>5.1100000000000003</v>
      </c>
      <c r="G77" s="218">
        <f t="shared" si="3"/>
        <v>1123.4693877551019</v>
      </c>
      <c r="H77" s="218"/>
      <c r="I77" s="42"/>
      <c r="J77" s="42"/>
      <c r="K77" s="42"/>
      <c r="L77" s="42"/>
      <c r="M77" s="42"/>
      <c r="N77" s="42"/>
      <c r="O77" s="42"/>
      <c r="P77" s="42"/>
      <c r="Q77" s="42"/>
      <c r="R77" s="218">
        <f t="shared" si="4"/>
        <v>1123.4693877551019</v>
      </c>
      <c r="S77" s="42"/>
    </row>
    <row r="78" spans="1:19" ht="15.75" x14ac:dyDescent="0.25">
      <c r="A78" s="42" t="s">
        <v>244</v>
      </c>
      <c r="B78" s="42" t="s">
        <v>170</v>
      </c>
      <c r="C78" s="42"/>
      <c r="D78" s="42"/>
      <c r="E78" s="43">
        <v>9490</v>
      </c>
      <c r="F78" s="226">
        <v>5.1100000000000003</v>
      </c>
      <c r="G78" s="218">
        <f t="shared" si="3"/>
        <v>968.36734693877543</v>
      </c>
      <c r="H78" s="218"/>
      <c r="I78" s="42"/>
      <c r="J78" s="42"/>
      <c r="K78" s="42"/>
      <c r="L78" s="42"/>
      <c r="M78" s="42"/>
      <c r="N78" s="42"/>
      <c r="O78" s="42"/>
      <c r="P78" s="42"/>
      <c r="Q78" s="42"/>
      <c r="R78" s="218">
        <f t="shared" si="4"/>
        <v>968.36734693877543</v>
      </c>
      <c r="S78" s="42"/>
    </row>
    <row r="79" spans="1:19" ht="15.75" x14ac:dyDescent="0.25">
      <c r="A79" s="42" t="s">
        <v>244</v>
      </c>
      <c r="B79" s="42" t="s">
        <v>171</v>
      </c>
      <c r="C79" s="42"/>
      <c r="D79" s="42"/>
      <c r="E79" s="43">
        <v>11940</v>
      </c>
      <c r="F79" s="226">
        <v>5.1100000000000003</v>
      </c>
      <c r="G79" s="218">
        <f t="shared" si="3"/>
        <v>1218.3673469387754</v>
      </c>
      <c r="H79" s="218"/>
      <c r="I79" s="42"/>
      <c r="J79" s="42"/>
      <c r="K79" s="42"/>
      <c r="L79" s="42"/>
      <c r="M79" s="42"/>
      <c r="N79" s="42"/>
      <c r="O79" s="42"/>
      <c r="P79" s="42"/>
      <c r="Q79" s="42"/>
      <c r="R79" s="218">
        <f t="shared" si="4"/>
        <v>1218.3673469387754</v>
      </c>
      <c r="S79" s="42"/>
    </row>
    <row r="80" spans="1:19" ht="15.75" x14ac:dyDescent="0.25">
      <c r="A80" s="42" t="s">
        <v>246</v>
      </c>
      <c r="B80" s="42" t="s">
        <v>172</v>
      </c>
      <c r="C80" s="42"/>
      <c r="D80" s="42"/>
      <c r="E80" s="43">
        <v>28220</v>
      </c>
      <c r="F80" s="226">
        <v>5.1100000000000003</v>
      </c>
      <c r="G80" s="218">
        <f t="shared" si="3"/>
        <v>2879.5918367346935</v>
      </c>
      <c r="H80" s="218"/>
      <c r="I80" s="42"/>
      <c r="J80" s="42"/>
      <c r="K80" s="42"/>
      <c r="L80" s="42"/>
      <c r="M80" s="42"/>
      <c r="N80" s="42"/>
      <c r="O80" s="42"/>
      <c r="P80" s="42"/>
      <c r="Q80" s="42"/>
      <c r="R80" s="218">
        <f t="shared" si="4"/>
        <v>2879.5918367346935</v>
      </c>
      <c r="S80" s="42"/>
    </row>
    <row r="81" spans="1:19" ht="15.75" x14ac:dyDescent="0.25">
      <c r="A81" s="42" t="s">
        <v>246</v>
      </c>
      <c r="B81" s="42" t="s">
        <v>173</v>
      </c>
      <c r="C81" s="42"/>
      <c r="D81" s="42"/>
      <c r="E81" s="43">
        <v>3528</v>
      </c>
      <c r="F81" s="224">
        <v>5.3</v>
      </c>
      <c r="G81" s="218">
        <f t="shared" si="3"/>
        <v>360</v>
      </c>
      <c r="H81" s="218"/>
      <c r="I81" s="42"/>
      <c r="J81" s="218">
        <f t="shared" ref="J81" si="5">G81</f>
        <v>360</v>
      </c>
      <c r="K81" s="42"/>
      <c r="L81" s="42"/>
      <c r="M81" s="42"/>
      <c r="N81" s="42"/>
      <c r="O81" s="42"/>
      <c r="P81" s="42"/>
      <c r="Q81" s="42"/>
      <c r="R81" s="42"/>
      <c r="S81" s="42"/>
    </row>
    <row r="82" spans="1:19" ht="15.75" x14ac:dyDescent="0.25">
      <c r="A82" s="42" t="s">
        <v>246</v>
      </c>
      <c r="B82" s="42" t="s">
        <v>174</v>
      </c>
      <c r="C82" s="42"/>
      <c r="D82" s="42"/>
      <c r="E82" s="43">
        <v>1856.7</v>
      </c>
      <c r="F82" s="224">
        <v>5.3</v>
      </c>
      <c r="G82" s="218">
        <f t="shared" si="3"/>
        <v>189.45918367346937</v>
      </c>
      <c r="H82" s="218"/>
      <c r="I82" s="42"/>
      <c r="J82" s="218">
        <f>G82</f>
        <v>189.45918367346937</v>
      </c>
      <c r="K82" s="42"/>
      <c r="L82" s="42"/>
      <c r="M82" s="42"/>
      <c r="N82" s="42"/>
      <c r="O82" s="42"/>
      <c r="P82" s="42"/>
      <c r="Q82" s="42"/>
      <c r="R82" s="42"/>
      <c r="S82" s="42"/>
    </row>
    <row r="83" spans="1:19" ht="15.75" x14ac:dyDescent="0.25">
      <c r="A83" s="42" t="s">
        <v>247</v>
      </c>
      <c r="B83" s="42" t="s">
        <v>175</v>
      </c>
      <c r="C83" s="42"/>
      <c r="D83" s="42"/>
      <c r="E83" s="43">
        <v>11250</v>
      </c>
      <c r="F83" s="224">
        <v>5.3</v>
      </c>
      <c r="G83" s="218">
        <f t="shared" si="3"/>
        <v>1147.9591836734694</v>
      </c>
      <c r="H83" s="218"/>
      <c r="I83" s="42"/>
      <c r="J83" s="218">
        <f t="shared" ref="J83:J94" si="6">G83</f>
        <v>1147.9591836734694</v>
      </c>
      <c r="K83" s="42"/>
      <c r="L83" s="42"/>
      <c r="M83" s="42"/>
      <c r="N83" s="42"/>
      <c r="O83" s="42"/>
      <c r="P83" s="42"/>
      <c r="Q83" s="42"/>
      <c r="R83" s="42"/>
      <c r="S83" s="42"/>
    </row>
    <row r="84" spans="1:19" ht="15.75" x14ac:dyDescent="0.25">
      <c r="A84" s="42"/>
      <c r="B84" s="42" t="s">
        <v>176</v>
      </c>
      <c r="C84" s="42"/>
      <c r="D84" s="42"/>
      <c r="E84" s="43"/>
      <c r="F84" s="224"/>
      <c r="G84" s="218">
        <f t="shared" si="3"/>
        <v>0</v>
      </c>
      <c r="H84" s="218"/>
      <c r="I84" s="42"/>
      <c r="J84" s="218">
        <f t="shared" si="6"/>
        <v>0</v>
      </c>
      <c r="K84" s="42"/>
      <c r="L84" s="42"/>
      <c r="M84" s="42"/>
      <c r="N84" s="42"/>
      <c r="O84" s="42"/>
      <c r="P84" s="42"/>
      <c r="Q84" s="42"/>
      <c r="R84" s="42"/>
      <c r="S84" s="42"/>
    </row>
    <row r="85" spans="1:19" ht="15.75" x14ac:dyDescent="0.25">
      <c r="A85" s="42" t="s">
        <v>247</v>
      </c>
      <c r="B85" s="42" t="s">
        <v>177</v>
      </c>
      <c r="C85" s="42"/>
      <c r="D85" s="42"/>
      <c r="E85" s="43">
        <v>28616</v>
      </c>
      <c r="F85" s="224">
        <v>5.3</v>
      </c>
      <c r="G85" s="218">
        <f t="shared" si="3"/>
        <v>2920</v>
      </c>
      <c r="H85" s="218"/>
      <c r="I85" s="42"/>
      <c r="J85" s="218">
        <f t="shared" si="6"/>
        <v>2920</v>
      </c>
      <c r="K85" s="42"/>
      <c r="L85" s="42"/>
      <c r="M85" s="42"/>
      <c r="N85" s="42"/>
      <c r="O85" s="42"/>
      <c r="P85" s="42"/>
      <c r="Q85" s="42"/>
      <c r="R85" s="42"/>
      <c r="S85" s="42"/>
    </row>
    <row r="86" spans="1:19" ht="15.75" x14ac:dyDescent="0.25">
      <c r="A86" s="42" t="s">
        <v>247</v>
      </c>
      <c r="B86" s="42" t="s">
        <v>178</v>
      </c>
      <c r="C86" s="42"/>
      <c r="D86" s="42"/>
      <c r="E86" s="43">
        <v>43570.8</v>
      </c>
      <c r="F86" s="224">
        <v>5.3</v>
      </c>
      <c r="G86" s="218">
        <f t="shared" si="3"/>
        <v>4446</v>
      </c>
      <c r="H86" s="218"/>
      <c r="I86" s="42"/>
      <c r="J86" s="218">
        <f t="shared" si="6"/>
        <v>4446</v>
      </c>
      <c r="K86" s="42"/>
      <c r="L86" s="42"/>
      <c r="M86" s="42"/>
      <c r="N86" s="42"/>
      <c r="O86" s="42"/>
      <c r="P86" s="42"/>
      <c r="Q86" s="42"/>
      <c r="R86" s="42"/>
      <c r="S86" s="42"/>
    </row>
    <row r="87" spans="1:19" ht="15.75" x14ac:dyDescent="0.25">
      <c r="A87" s="42" t="s">
        <v>247</v>
      </c>
      <c r="B87" s="42" t="s">
        <v>179</v>
      </c>
      <c r="C87" s="42"/>
      <c r="D87" s="42"/>
      <c r="E87" s="43">
        <v>28616</v>
      </c>
      <c r="F87" s="224">
        <v>5.3</v>
      </c>
      <c r="G87" s="218">
        <f t="shared" si="3"/>
        <v>2920</v>
      </c>
      <c r="H87" s="218"/>
      <c r="I87" s="42"/>
      <c r="J87" s="218">
        <f t="shared" si="6"/>
        <v>2920</v>
      </c>
      <c r="K87" s="42"/>
      <c r="L87" s="42"/>
      <c r="M87" s="42"/>
      <c r="N87" s="42"/>
      <c r="O87" s="42"/>
      <c r="P87" s="42"/>
      <c r="Q87" s="42"/>
      <c r="R87" s="42"/>
      <c r="S87" s="42"/>
    </row>
    <row r="88" spans="1:19" ht="15.75" x14ac:dyDescent="0.25">
      <c r="A88" s="42" t="s">
        <v>247</v>
      </c>
      <c r="B88" s="42" t="s">
        <v>180</v>
      </c>
      <c r="C88" s="42"/>
      <c r="D88" s="42"/>
      <c r="E88" s="43">
        <v>28616</v>
      </c>
      <c r="F88" s="224">
        <v>5.3</v>
      </c>
      <c r="G88" s="218">
        <f t="shared" si="3"/>
        <v>2920</v>
      </c>
      <c r="H88" s="218"/>
      <c r="I88" s="42"/>
      <c r="J88" s="218">
        <f t="shared" si="6"/>
        <v>2920</v>
      </c>
      <c r="K88" s="42"/>
      <c r="L88" s="42"/>
      <c r="M88" s="42"/>
      <c r="N88" s="42"/>
      <c r="O88" s="42"/>
      <c r="P88" s="42"/>
      <c r="Q88" s="42"/>
      <c r="R88" s="42"/>
      <c r="S88" s="42"/>
    </row>
    <row r="89" spans="1:19" ht="15.75" x14ac:dyDescent="0.25">
      <c r="A89" s="42" t="s">
        <v>247</v>
      </c>
      <c r="B89" s="42" t="s">
        <v>181</v>
      </c>
      <c r="C89" s="42"/>
      <c r="D89" s="42"/>
      <c r="E89" s="43">
        <v>28616</v>
      </c>
      <c r="F89" s="224">
        <v>5.3</v>
      </c>
      <c r="G89" s="218">
        <f t="shared" si="3"/>
        <v>2920</v>
      </c>
      <c r="H89" s="218"/>
      <c r="I89" s="42"/>
      <c r="J89" s="218">
        <f t="shared" si="6"/>
        <v>2920</v>
      </c>
      <c r="K89" s="42"/>
      <c r="L89" s="42"/>
      <c r="M89" s="42"/>
      <c r="N89" s="42"/>
      <c r="O89" s="42"/>
      <c r="P89" s="42"/>
      <c r="Q89" s="42"/>
      <c r="R89" s="42"/>
      <c r="S89" s="42"/>
    </row>
    <row r="90" spans="1:19" ht="15.75" x14ac:dyDescent="0.25">
      <c r="A90" s="42" t="s">
        <v>247</v>
      </c>
      <c r="B90" s="42" t="s">
        <v>182</v>
      </c>
      <c r="C90" s="42"/>
      <c r="D90" s="42"/>
      <c r="E90" s="43">
        <v>28616</v>
      </c>
      <c r="F90" s="224">
        <v>5.3</v>
      </c>
      <c r="G90" s="218">
        <f t="shared" si="3"/>
        <v>2920</v>
      </c>
      <c r="H90" s="218"/>
      <c r="I90" s="42"/>
      <c r="J90" s="218">
        <f t="shared" si="6"/>
        <v>2920</v>
      </c>
      <c r="K90" s="42"/>
      <c r="L90" s="42"/>
      <c r="M90" s="42"/>
      <c r="N90" s="42"/>
      <c r="O90" s="42"/>
      <c r="P90" s="42"/>
      <c r="Q90" s="42"/>
      <c r="R90" s="42"/>
      <c r="S90" s="42"/>
    </row>
    <row r="91" spans="1:19" ht="15.75" x14ac:dyDescent="0.25">
      <c r="A91" s="42" t="s">
        <v>247</v>
      </c>
      <c r="B91" s="42" t="s">
        <v>183</v>
      </c>
      <c r="C91" s="42"/>
      <c r="D91" s="42"/>
      <c r="E91" s="43">
        <v>4102.67</v>
      </c>
      <c r="F91" s="224">
        <v>5.2</v>
      </c>
      <c r="G91" s="218">
        <f t="shared" si="3"/>
        <v>418.63979591836733</v>
      </c>
      <c r="H91" s="218"/>
      <c r="I91" s="218">
        <f>+G91</f>
        <v>418.63979591836733</v>
      </c>
      <c r="J91" s="42"/>
      <c r="K91" s="42"/>
      <c r="L91" s="42"/>
      <c r="M91" s="42"/>
      <c r="N91" s="42"/>
      <c r="O91" s="42"/>
      <c r="P91" s="42"/>
      <c r="Q91" s="42"/>
      <c r="R91" s="42"/>
      <c r="S91" s="42"/>
    </row>
    <row r="92" spans="1:19" ht="15.75" x14ac:dyDescent="0.25">
      <c r="A92" s="42" t="s">
        <v>247</v>
      </c>
      <c r="B92" s="42" t="s">
        <v>184</v>
      </c>
      <c r="C92" s="42"/>
      <c r="D92" s="42"/>
      <c r="E92" s="43">
        <v>28616</v>
      </c>
      <c r="F92" s="224">
        <v>5.3</v>
      </c>
      <c r="G92" s="218">
        <f t="shared" si="3"/>
        <v>2920</v>
      </c>
      <c r="H92" s="218"/>
      <c r="I92" s="42"/>
      <c r="J92" s="218">
        <f t="shared" si="6"/>
        <v>2920</v>
      </c>
      <c r="K92" s="42"/>
      <c r="L92" s="42"/>
      <c r="M92" s="42"/>
      <c r="N92" s="42"/>
      <c r="O92" s="42"/>
      <c r="P92" s="42"/>
      <c r="Q92" s="42"/>
      <c r="R92" s="42"/>
      <c r="S92" s="42"/>
    </row>
    <row r="93" spans="1:19" ht="15.75" x14ac:dyDescent="0.25">
      <c r="A93" s="42" t="s">
        <v>248</v>
      </c>
      <c r="B93" s="42" t="s">
        <v>185</v>
      </c>
      <c r="C93" s="42"/>
      <c r="D93" s="42"/>
      <c r="E93" s="43">
        <v>16470</v>
      </c>
      <c r="F93" s="226">
        <v>5.1100000000000003</v>
      </c>
      <c r="G93" s="218">
        <f t="shared" si="3"/>
        <v>1680.612244897959</v>
      </c>
      <c r="H93" s="218"/>
      <c r="I93" s="42"/>
      <c r="J93" s="42"/>
      <c r="K93" s="42"/>
      <c r="L93" s="42"/>
      <c r="M93" s="42"/>
      <c r="N93" s="42"/>
      <c r="O93" s="42"/>
      <c r="P93" s="42"/>
      <c r="Q93" s="42"/>
      <c r="R93" s="218">
        <f>G93</f>
        <v>1680.612244897959</v>
      </c>
      <c r="S93" s="42"/>
    </row>
    <row r="94" spans="1:19" ht="15.75" x14ac:dyDescent="0.25">
      <c r="A94" s="42" t="s">
        <v>249</v>
      </c>
      <c r="B94" s="42" t="s">
        <v>186</v>
      </c>
      <c r="C94" s="42"/>
      <c r="D94" s="42"/>
      <c r="E94" s="43">
        <v>216760</v>
      </c>
      <c r="F94" s="224">
        <v>5.3</v>
      </c>
      <c r="G94" s="218">
        <f t="shared" si="3"/>
        <v>22118.367346938772</v>
      </c>
      <c r="H94" s="218"/>
      <c r="I94" s="42"/>
      <c r="J94" s="218">
        <f t="shared" si="6"/>
        <v>22118.367346938772</v>
      </c>
      <c r="K94" s="42"/>
      <c r="L94" s="42"/>
      <c r="M94" s="42"/>
      <c r="N94" s="42"/>
      <c r="O94" s="42"/>
      <c r="P94" s="42"/>
      <c r="Q94" s="42"/>
      <c r="R94" s="42"/>
      <c r="S94" s="42"/>
    </row>
    <row r="95" spans="1:19" ht="15.75" x14ac:dyDescent="0.25">
      <c r="A95" s="42" t="s">
        <v>250</v>
      </c>
      <c r="B95" s="42" t="s">
        <v>187</v>
      </c>
      <c r="C95" s="42"/>
      <c r="D95" s="42"/>
      <c r="E95" s="43">
        <v>17575</v>
      </c>
      <c r="F95" s="224">
        <v>5.2</v>
      </c>
      <c r="G95" s="218">
        <f t="shared" si="3"/>
        <v>1793.3673469387754</v>
      </c>
      <c r="H95" s="218"/>
      <c r="I95" s="218">
        <f>+G95</f>
        <v>1793.3673469387754</v>
      </c>
      <c r="J95" s="42"/>
      <c r="K95" s="42"/>
      <c r="L95" s="42"/>
      <c r="M95" s="42"/>
      <c r="N95" s="42"/>
      <c r="O95" s="42"/>
      <c r="P95" s="42"/>
      <c r="Q95" s="42"/>
      <c r="R95" s="42"/>
      <c r="S95" s="42"/>
    </row>
    <row r="96" spans="1:19" ht="15.75" x14ac:dyDescent="0.25">
      <c r="A96" s="42" t="s">
        <v>251</v>
      </c>
      <c r="B96" s="42" t="s">
        <v>106</v>
      </c>
      <c r="C96" s="42"/>
      <c r="D96" s="42"/>
      <c r="E96" s="43">
        <v>6837.27</v>
      </c>
      <c r="F96" s="224">
        <v>5.9</v>
      </c>
      <c r="G96" s="218">
        <f t="shared" si="3"/>
        <v>697.68061224489793</v>
      </c>
      <c r="H96" s="218"/>
      <c r="I96" s="42"/>
      <c r="J96" s="42"/>
      <c r="K96" s="42"/>
      <c r="L96" s="42"/>
      <c r="M96" s="42"/>
      <c r="N96" s="42"/>
      <c r="O96" s="42"/>
      <c r="P96" s="218">
        <f>G96</f>
        <v>697.68061224489793</v>
      </c>
      <c r="Q96" s="42"/>
      <c r="R96" s="42"/>
      <c r="S96" s="42"/>
    </row>
    <row r="97" spans="1:19" ht="15.75" x14ac:dyDescent="0.25">
      <c r="A97" s="42" t="s">
        <v>252</v>
      </c>
      <c r="B97" s="42" t="s">
        <v>188</v>
      </c>
      <c r="C97" s="42"/>
      <c r="D97" s="42"/>
      <c r="E97" s="43">
        <v>20000</v>
      </c>
      <c r="F97" s="226">
        <v>5.0999999999999996</v>
      </c>
      <c r="G97" s="218">
        <f t="shared" si="3"/>
        <v>2040.8163265306121</v>
      </c>
      <c r="H97" s="218"/>
      <c r="I97" s="42"/>
      <c r="J97" s="42"/>
      <c r="K97" s="42"/>
      <c r="L97" s="42"/>
      <c r="M97" s="42"/>
      <c r="N97" s="42"/>
      <c r="O97" s="42"/>
      <c r="P97" s="218"/>
      <c r="Q97" s="218">
        <f>G97</f>
        <v>2040.8163265306121</v>
      </c>
      <c r="R97" s="42"/>
      <c r="S97" s="42"/>
    </row>
    <row r="98" spans="1:19" ht="15.75" x14ac:dyDescent="0.25">
      <c r="A98" s="42" t="s">
        <v>252</v>
      </c>
      <c r="B98" s="42" t="s">
        <v>189</v>
      </c>
      <c r="C98" s="42"/>
      <c r="D98" s="42"/>
      <c r="E98" s="43">
        <v>10630</v>
      </c>
      <c r="F98" s="224">
        <v>5.9</v>
      </c>
      <c r="G98" s="218">
        <f t="shared" si="3"/>
        <v>1084.6938775510203</v>
      </c>
      <c r="H98" s="218"/>
      <c r="I98" s="42"/>
      <c r="J98" s="42"/>
      <c r="K98" s="42"/>
      <c r="L98" s="42"/>
      <c r="M98" s="42"/>
      <c r="N98" s="42"/>
      <c r="O98" s="42"/>
      <c r="P98" s="218">
        <f>G98</f>
        <v>1084.6938775510203</v>
      </c>
      <c r="Q98" s="42"/>
      <c r="R98" s="42"/>
      <c r="S98" s="42"/>
    </row>
    <row r="99" spans="1:19" ht="15.75" x14ac:dyDescent="0.25">
      <c r="A99" s="42" t="s">
        <v>252</v>
      </c>
      <c r="B99" s="42" t="s">
        <v>190</v>
      </c>
      <c r="C99" s="42"/>
      <c r="D99" s="42"/>
      <c r="E99" s="43">
        <v>18906.439999999999</v>
      </c>
      <c r="F99" s="224">
        <v>5.9</v>
      </c>
      <c r="G99" s="218">
        <f t="shared" si="3"/>
        <v>1929.2285714285711</v>
      </c>
      <c r="H99" s="218"/>
      <c r="I99" s="42"/>
      <c r="J99" s="42"/>
      <c r="K99" s="42"/>
      <c r="L99" s="42"/>
      <c r="M99" s="42"/>
      <c r="N99" s="42"/>
      <c r="O99" s="42"/>
      <c r="P99" s="218">
        <f>G99</f>
        <v>1929.2285714285711</v>
      </c>
      <c r="Q99" s="42"/>
      <c r="R99" s="42"/>
      <c r="S99" s="42"/>
    </row>
    <row r="100" spans="1:19" ht="15.75" x14ac:dyDescent="0.25">
      <c r="A100" s="42" t="s">
        <v>252</v>
      </c>
      <c r="B100" s="42" t="s">
        <v>191</v>
      </c>
      <c r="C100" s="42"/>
      <c r="D100" s="42"/>
      <c r="E100" s="43">
        <v>2255</v>
      </c>
      <c r="F100" s="226">
        <v>5.1100000000000003</v>
      </c>
      <c r="G100" s="218">
        <f t="shared" si="3"/>
        <v>230.10204081632651</v>
      </c>
      <c r="H100" s="218"/>
      <c r="I100" s="42"/>
      <c r="J100" s="42"/>
      <c r="K100" s="42"/>
      <c r="L100" s="42"/>
      <c r="M100" s="42"/>
      <c r="N100" s="42"/>
      <c r="O100" s="42"/>
      <c r="P100" s="42"/>
      <c r="Q100" s="42"/>
      <c r="R100" s="218">
        <f>G100</f>
        <v>230.10204081632651</v>
      </c>
      <c r="S100" s="42"/>
    </row>
    <row r="101" spans="1:19" ht="15.75" x14ac:dyDescent="0.25">
      <c r="A101" s="42" t="s">
        <v>253</v>
      </c>
      <c r="B101" s="42" t="s">
        <v>192</v>
      </c>
      <c r="C101" s="42"/>
      <c r="D101" s="42"/>
      <c r="E101" s="43">
        <v>58132.2</v>
      </c>
      <c r="F101" s="224">
        <v>5.3</v>
      </c>
      <c r="G101" s="218">
        <f t="shared" si="3"/>
        <v>5931.8571428571422</v>
      </c>
      <c r="H101" s="218"/>
      <c r="I101" s="42"/>
      <c r="J101" s="218">
        <f t="shared" ref="J101:J104" si="7">G101</f>
        <v>5931.8571428571422</v>
      </c>
      <c r="K101" s="42"/>
      <c r="L101" s="42"/>
      <c r="M101" s="42"/>
      <c r="N101" s="42"/>
      <c r="O101" s="42"/>
      <c r="P101" s="42"/>
      <c r="Q101" s="42"/>
      <c r="R101" s="42"/>
      <c r="S101" s="42"/>
    </row>
    <row r="102" spans="1:19" ht="15.75" x14ac:dyDescent="0.25">
      <c r="A102" s="42" t="s">
        <v>253</v>
      </c>
      <c r="B102" s="42" t="s">
        <v>280</v>
      </c>
      <c r="C102" s="42"/>
      <c r="D102" s="42"/>
      <c r="E102" s="43">
        <v>7315.31</v>
      </c>
      <c r="F102" s="224">
        <v>5.3</v>
      </c>
      <c r="G102" s="218">
        <f t="shared" si="3"/>
        <v>746.4602040816327</v>
      </c>
      <c r="H102" s="218"/>
      <c r="I102" s="42"/>
      <c r="J102" s="218">
        <v>746.46</v>
      </c>
      <c r="K102" s="42"/>
      <c r="L102" s="42"/>
      <c r="M102" s="42"/>
      <c r="N102" s="42"/>
      <c r="O102" s="42"/>
      <c r="P102" s="42"/>
      <c r="Q102" s="42"/>
      <c r="R102" s="42"/>
      <c r="S102" s="42"/>
    </row>
    <row r="103" spans="1:19" ht="15.75" x14ac:dyDescent="0.25">
      <c r="A103" s="42" t="s">
        <v>254</v>
      </c>
      <c r="B103" s="42" t="s">
        <v>193</v>
      </c>
      <c r="C103" s="42"/>
      <c r="D103" s="42"/>
      <c r="E103" s="43">
        <v>34200</v>
      </c>
      <c r="F103" s="224">
        <v>5.5</v>
      </c>
      <c r="G103" s="218">
        <f t="shared" si="3"/>
        <v>3489.7959183673465</v>
      </c>
      <c r="H103" s="218"/>
      <c r="I103" s="42"/>
      <c r="J103" s="42"/>
      <c r="K103" s="42"/>
      <c r="L103" s="218">
        <f>G103</f>
        <v>3489.7959183673465</v>
      </c>
      <c r="M103" s="42"/>
      <c r="N103" s="42"/>
      <c r="O103" s="42"/>
      <c r="P103" s="42"/>
      <c r="Q103" s="42"/>
      <c r="R103" s="42"/>
      <c r="S103" s="42"/>
    </row>
    <row r="104" spans="1:19" ht="15.75" x14ac:dyDescent="0.25">
      <c r="A104" s="42" t="s">
        <v>254</v>
      </c>
      <c r="B104" s="42" t="s">
        <v>194</v>
      </c>
      <c r="C104" s="42"/>
      <c r="D104" s="42"/>
      <c r="E104" s="43">
        <v>33260</v>
      </c>
      <c r="F104" s="224">
        <v>5.3</v>
      </c>
      <c r="G104" s="218">
        <f t="shared" si="3"/>
        <v>3393.8775510204077</v>
      </c>
      <c r="H104" s="218"/>
      <c r="I104" s="42"/>
      <c r="J104" s="218">
        <f t="shared" si="7"/>
        <v>3393.8775510204077</v>
      </c>
      <c r="K104" s="42"/>
      <c r="L104" s="42"/>
      <c r="M104" s="42"/>
      <c r="N104" s="42"/>
      <c r="O104" s="42"/>
      <c r="P104" s="42"/>
      <c r="Q104" s="42"/>
      <c r="R104" s="42"/>
      <c r="S104" s="42"/>
    </row>
    <row r="105" spans="1:19" ht="15.75" x14ac:dyDescent="0.25">
      <c r="A105" s="42" t="s">
        <v>254</v>
      </c>
      <c r="B105" s="42" t="s">
        <v>195</v>
      </c>
      <c r="C105" s="42"/>
      <c r="D105" s="42"/>
      <c r="E105" s="43">
        <v>35464</v>
      </c>
      <c r="F105" s="224">
        <v>5.5</v>
      </c>
      <c r="G105" s="218">
        <f t="shared" si="3"/>
        <v>3618.7755102040815</v>
      </c>
      <c r="H105" s="218"/>
      <c r="I105" s="42"/>
      <c r="J105" s="42"/>
      <c r="K105" s="42"/>
      <c r="L105" s="218">
        <f>G105</f>
        <v>3618.7755102040815</v>
      </c>
      <c r="M105" s="42"/>
      <c r="N105" s="42"/>
      <c r="O105" s="42"/>
      <c r="P105" s="42"/>
      <c r="Q105" s="42"/>
      <c r="R105" s="42"/>
      <c r="S105" s="42"/>
    </row>
    <row r="106" spans="1:19" ht="15.75" x14ac:dyDescent="0.25">
      <c r="A106" s="42" t="s">
        <v>255</v>
      </c>
      <c r="B106" s="42" t="s">
        <v>196</v>
      </c>
      <c r="C106" s="42"/>
      <c r="D106" s="42"/>
      <c r="E106" s="43">
        <v>36162.04</v>
      </c>
      <c r="F106" s="224">
        <v>5.0999999999999996</v>
      </c>
      <c r="G106" s="218">
        <f t="shared" si="3"/>
        <v>3690.0040816326527</v>
      </c>
      <c r="H106" s="218">
        <f>G106</f>
        <v>3690.0040816326527</v>
      </c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</row>
    <row r="107" spans="1:19" ht="15.75" x14ac:dyDescent="0.25">
      <c r="A107" s="42" t="s">
        <v>254</v>
      </c>
      <c r="B107" s="42" t="s">
        <v>197</v>
      </c>
      <c r="C107" s="42"/>
      <c r="D107" s="42"/>
      <c r="E107" s="43">
        <v>2754.53</v>
      </c>
      <c r="F107" s="224">
        <v>5.9</v>
      </c>
      <c r="G107" s="218">
        <f t="shared" si="3"/>
        <v>281.07448979591834</v>
      </c>
      <c r="H107" s="218"/>
      <c r="I107" s="42"/>
      <c r="J107" s="42"/>
      <c r="K107" s="42"/>
      <c r="L107" s="42"/>
      <c r="M107" s="42"/>
      <c r="N107" s="42"/>
      <c r="O107" s="42"/>
      <c r="P107" s="218">
        <f>G107</f>
        <v>281.07448979591834</v>
      </c>
      <c r="Q107" s="42"/>
      <c r="R107" s="42"/>
      <c r="S107" s="42"/>
    </row>
    <row r="108" spans="1:19" ht="15.75" x14ac:dyDescent="0.25">
      <c r="A108" s="42" t="s">
        <v>256</v>
      </c>
      <c r="B108" s="42" t="s">
        <v>193</v>
      </c>
      <c r="C108" s="42"/>
      <c r="D108" s="42"/>
      <c r="E108" s="43">
        <v>10000</v>
      </c>
      <c r="F108" s="225">
        <v>5.5</v>
      </c>
      <c r="G108" s="218">
        <f t="shared" si="3"/>
        <v>1020.408163265306</v>
      </c>
      <c r="H108" s="218"/>
      <c r="I108" s="42"/>
      <c r="J108" s="42"/>
      <c r="K108" s="42"/>
      <c r="L108" s="218">
        <f>G108</f>
        <v>1020.408163265306</v>
      </c>
      <c r="M108" s="42"/>
      <c r="N108" s="42"/>
      <c r="O108" s="42"/>
      <c r="P108" s="42"/>
      <c r="Q108" s="42"/>
      <c r="R108" s="42"/>
      <c r="S108" s="42"/>
    </row>
    <row r="109" spans="1:19" ht="15.75" x14ac:dyDescent="0.25">
      <c r="A109" s="42" t="s">
        <v>256</v>
      </c>
      <c r="B109" s="42" t="s">
        <v>198</v>
      </c>
      <c r="C109" s="42"/>
      <c r="D109" s="42"/>
      <c r="E109" s="43">
        <v>22200</v>
      </c>
      <c r="F109" s="224">
        <v>5.5</v>
      </c>
      <c r="G109" s="218">
        <f t="shared" si="3"/>
        <v>2265.3061224489793</v>
      </c>
      <c r="H109" s="218"/>
      <c r="I109" s="42"/>
      <c r="J109" s="42"/>
      <c r="K109" s="42"/>
      <c r="L109" s="218">
        <f>G109</f>
        <v>2265.3061224489793</v>
      </c>
      <c r="M109" s="42"/>
      <c r="N109" s="42"/>
      <c r="O109" s="42"/>
      <c r="P109" s="42"/>
      <c r="Q109" s="42"/>
      <c r="R109" s="42"/>
      <c r="S109" s="42"/>
    </row>
    <row r="110" spans="1:19" ht="15.75" x14ac:dyDescent="0.25">
      <c r="A110" s="42" t="s">
        <v>256</v>
      </c>
      <c r="B110" s="42" t="s">
        <v>199</v>
      </c>
      <c r="C110" s="42"/>
      <c r="D110" s="42"/>
      <c r="E110" s="43">
        <v>24500</v>
      </c>
      <c r="F110" s="224">
        <v>5.5</v>
      </c>
      <c r="G110" s="218">
        <f t="shared" si="3"/>
        <v>2500</v>
      </c>
      <c r="H110" s="218"/>
      <c r="I110" s="42"/>
      <c r="J110" s="42"/>
      <c r="K110" s="42"/>
      <c r="L110" s="218">
        <f>G110</f>
        <v>2500</v>
      </c>
      <c r="M110" s="42"/>
      <c r="N110" s="42"/>
      <c r="O110" s="42"/>
      <c r="P110" s="42"/>
      <c r="Q110" s="42"/>
      <c r="R110" s="42"/>
      <c r="S110" s="42"/>
    </row>
    <row r="111" spans="1:19" ht="15.75" x14ac:dyDescent="0.25">
      <c r="A111" s="42" t="s">
        <v>255</v>
      </c>
      <c r="B111" s="42" t="s">
        <v>200</v>
      </c>
      <c r="C111" s="42"/>
      <c r="D111" s="42"/>
      <c r="E111" s="43">
        <v>3555</v>
      </c>
      <c r="F111" s="224">
        <v>5.0999999999999996</v>
      </c>
      <c r="G111" s="218">
        <f t="shared" si="3"/>
        <v>362.75510204081633</v>
      </c>
      <c r="H111" s="218">
        <f>G111</f>
        <v>362.75510204081633</v>
      </c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</row>
    <row r="112" spans="1:19" ht="15.75" x14ac:dyDescent="0.25">
      <c r="A112" s="42" t="s">
        <v>255</v>
      </c>
      <c r="B112" s="42" t="s">
        <v>201</v>
      </c>
      <c r="C112" s="42"/>
      <c r="D112" s="42"/>
      <c r="E112" s="43">
        <v>6974.76</v>
      </c>
      <c r="F112" s="224">
        <v>5.0999999999999996</v>
      </c>
      <c r="G112" s="218">
        <f t="shared" si="3"/>
        <v>711.71020408163258</v>
      </c>
      <c r="H112" s="218">
        <f>G112</f>
        <v>711.71020408163258</v>
      </c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</row>
    <row r="113" spans="1:19" ht="15.75" x14ac:dyDescent="0.25">
      <c r="A113" s="42" t="s">
        <v>255</v>
      </c>
      <c r="B113" s="42" t="s">
        <v>202</v>
      </c>
      <c r="C113" s="42"/>
      <c r="D113" s="42"/>
      <c r="E113" s="43">
        <v>45820</v>
      </c>
      <c r="F113" s="224">
        <v>5.5</v>
      </c>
      <c r="G113" s="218">
        <f t="shared" si="3"/>
        <v>4675.5102040816328</v>
      </c>
      <c r="H113" s="218"/>
      <c r="I113" s="42"/>
      <c r="J113" s="42"/>
      <c r="K113" s="42"/>
      <c r="L113" s="218">
        <f>G113</f>
        <v>4675.5102040816328</v>
      </c>
      <c r="M113" s="42"/>
      <c r="N113" s="42"/>
      <c r="O113" s="42"/>
      <c r="P113" s="42"/>
      <c r="Q113" s="42"/>
      <c r="R113" s="42"/>
      <c r="S113" s="42"/>
    </row>
    <row r="114" spans="1:19" ht="15.75" x14ac:dyDescent="0.25">
      <c r="A114" s="42" t="s">
        <v>257</v>
      </c>
      <c r="B114" s="42" t="s">
        <v>203</v>
      </c>
      <c r="C114" s="42"/>
      <c r="D114" s="42"/>
      <c r="E114" s="43">
        <v>8822.15</v>
      </c>
      <c r="F114" s="224">
        <v>5.9</v>
      </c>
      <c r="G114" s="218">
        <f t="shared" si="3"/>
        <v>900.21938775510193</v>
      </c>
      <c r="H114" s="218"/>
      <c r="I114" s="42"/>
      <c r="J114" s="42"/>
      <c r="K114" s="42"/>
      <c r="L114" s="42"/>
      <c r="M114" s="42"/>
      <c r="N114" s="42"/>
      <c r="O114" s="42"/>
      <c r="P114" s="218">
        <f>G114</f>
        <v>900.21938775510193</v>
      </c>
      <c r="Q114" s="42"/>
      <c r="R114" s="42"/>
      <c r="S114" s="42"/>
    </row>
    <row r="115" spans="1:19" ht="15.75" x14ac:dyDescent="0.25">
      <c r="A115" s="42" t="s">
        <v>257</v>
      </c>
      <c r="B115" s="42" t="s">
        <v>204</v>
      </c>
      <c r="C115" s="42"/>
      <c r="D115" s="42"/>
      <c r="E115" s="43">
        <v>-4981.91</v>
      </c>
      <c r="F115" s="224">
        <v>5.9</v>
      </c>
      <c r="G115" s="218">
        <f t="shared" si="3"/>
        <v>-508.35816326530608</v>
      </c>
      <c r="H115" s="218"/>
      <c r="I115" s="42"/>
      <c r="J115" s="42"/>
      <c r="K115" s="42"/>
      <c r="L115" s="42"/>
      <c r="M115" s="42"/>
      <c r="N115" s="42"/>
      <c r="O115" s="42"/>
      <c r="P115" s="218">
        <v>0</v>
      </c>
      <c r="Q115" s="218">
        <f>G115</f>
        <v>-508.35816326530608</v>
      </c>
      <c r="R115" s="42"/>
      <c r="S115" s="42"/>
    </row>
    <row r="116" spans="1:19" ht="15.75" x14ac:dyDescent="0.25">
      <c r="A116" s="42"/>
      <c r="B116" s="42"/>
      <c r="C116" s="42"/>
      <c r="D116" s="42" t="s">
        <v>261</v>
      </c>
      <c r="E116" s="223">
        <f>SUM(E7:E115)</f>
        <v>3358674.2799999989</v>
      </c>
      <c r="F116" s="225"/>
      <c r="G116" s="223">
        <f>SUM(G7:G115)</f>
        <v>342721.86530612246</v>
      </c>
      <c r="H116" s="42"/>
      <c r="I116" s="42"/>
      <c r="J116" s="42"/>
      <c r="K116" s="42"/>
      <c r="L116" s="42"/>
      <c r="M116" s="42"/>
      <c r="N116" s="42"/>
      <c r="O116" s="42"/>
      <c r="P116" s="218">
        <v>0</v>
      </c>
      <c r="Q116" s="42"/>
      <c r="R116" s="42"/>
      <c r="S116" s="42"/>
    </row>
    <row r="117" spans="1:19" ht="15.75" x14ac:dyDescent="0.25">
      <c r="A117" s="42"/>
      <c r="B117" s="42"/>
      <c r="C117" s="42"/>
      <c r="D117" s="42"/>
      <c r="E117" s="42"/>
      <c r="F117" s="42"/>
      <c r="G117" s="42"/>
      <c r="H117" s="223">
        <f>SUM(H7:H116)</f>
        <v>45546.121428571423</v>
      </c>
      <c r="I117" s="223">
        <f>SUM(I7:I116)</f>
        <v>36748.852040816324</v>
      </c>
      <c r="J117" s="223">
        <f t="shared" ref="J117:R117" si="8">SUM(J7:J116)</f>
        <v>96178.78653061224</v>
      </c>
      <c r="K117" s="223">
        <f t="shared" si="8"/>
        <v>0</v>
      </c>
      <c r="L117" s="223">
        <f t="shared" si="8"/>
        <v>23469.461224489794</v>
      </c>
      <c r="M117" s="223">
        <f t="shared" si="8"/>
        <v>0</v>
      </c>
      <c r="N117" s="223">
        <f t="shared" si="8"/>
        <v>0</v>
      </c>
      <c r="O117" s="223">
        <f t="shared" si="8"/>
        <v>0</v>
      </c>
      <c r="P117" s="223">
        <f t="shared" si="8"/>
        <v>111913.04285714283</v>
      </c>
      <c r="Q117" s="223">
        <f t="shared" si="8"/>
        <v>6532.4581632653062</v>
      </c>
      <c r="R117" s="223">
        <f t="shared" si="8"/>
        <v>22333.138775510204</v>
      </c>
      <c r="S117" s="223">
        <f>SUM(H117:R117)</f>
        <v>342721.86102040811</v>
      </c>
    </row>
    <row r="118" spans="1:19" ht="17.25" x14ac:dyDescent="0.4">
      <c r="H118" s="186">
        <v>5.01</v>
      </c>
      <c r="I118" s="187">
        <v>5.2</v>
      </c>
      <c r="J118" s="187">
        <v>5.3</v>
      </c>
      <c r="K118" s="187">
        <v>5.4</v>
      </c>
      <c r="L118" s="187">
        <v>5.5</v>
      </c>
      <c r="M118" s="187">
        <v>5.6</v>
      </c>
      <c r="N118" s="187">
        <v>5.7</v>
      </c>
      <c r="O118" s="187">
        <v>5.8</v>
      </c>
      <c r="P118" s="187">
        <v>5.9</v>
      </c>
      <c r="Q118" s="187">
        <v>5.0999999999999996</v>
      </c>
      <c r="R118" s="187">
        <v>5.1100000000000003</v>
      </c>
    </row>
    <row r="119" spans="1:19" ht="18.75" x14ac:dyDescent="0.3">
      <c r="D119" s="156"/>
    </row>
    <row r="121" spans="1:19" x14ac:dyDescent="0.25">
      <c r="D121" s="131"/>
    </row>
  </sheetData>
  <mergeCells count="1">
    <mergeCell ref="A3:D3"/>
  </mergeCells>
  <pageMargins left="0.7" right="0.7" top="0.75" bottom="0.75" header="0.3" footer="0.3"/>
  <pageSetup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I36"/>
  <sheetViews>
    <sheetView tabSelected="1" workbookViewId="0">
      <selection activeCell="J9" sqref="J9"/>
    </sheetView>
  </sheetViews>
  <sheetFormatPr defaultRowHeight="15" x14ac:dyDescent="0.25"/>
  <cols>
    <col min="3" max="3" width="47.140625" customWidth="1"/>
    <col min="4" max="4" width="13.5703125" customWidth="1"/>
    <col min="5" max="5" width="13.140625" customWidth="1"/>
    <col min="6" max="6" width="15.28515625" customWidth="1"/>
    <col min="9" max="9" width="12.28515625" bestFit="1" customWidth="1"/>
  </cols>
  <sheetData>
    <row r="2" spans="3:6" ht="16.5" x14ac:dyDescent="0.3">
      <c r="C2" s="231" t="s">
        <v>19</v>
      </c>
      <c r="D2" s="231"/>
      <c r="E2" s="231"/>
      <c r="F2" s="231"/>
    </row>
    <row r="3" spans="3:6" ht="26.1" customHeight="1" x14ac:dyDescent="0.25">
      <c r="C3" s="232" t="s">
        <v>21</v>
      </c>
      <c r="D3" s="232"/>
      <c r="E3" s="232"/>
      <c r="F3" s="232"/>
    </row>
    <row r="4" spans="3:6" x14ac:dyDescent="0.25">
      <c r="C4" s="233" t="s">
        <v>20</v>
      </c>
      <c r="D4" s="233"/>
      <c r="E4" s="233"/>
      <c r="F4" s="233"/>
    </row>
    <row r="5" spans="3:6" x14ac:dyDescent="0.25">
      <c r="C5" s="233" t="s">
        <v>22</v>
      </c>
      <c r="D5" s="233"/>
      <c r="E5" s="233"/>
      <c r="F5" s="233"/>
    </row>
    <row r="6" spans="3:6" x14ac:dyDescent="0.25">
      <c r="C6" s="233" t="s">
        <v>267</v>
      </c>
      <c r="D6" s="233"/>
      <c r="E6" s="233"/>
      <c r="F6" s="233"/>
    </row>
    <row r="7" spans="3:6" x14ac:dyDescent="0.25">
      <c r="D7" s="25"/>
      <c r="E7" s="25"/>
      <c r="F7" s="25"/>
    </row>
    <row r="8" spans="3:6" x14ac:dyDescent="0.25">
      <c r="C8" s="228" t="s">
        <v>2</v>
      </c>
      <c r="D8" s="229"/>
      <c r="E8" s="229"/>
      <c r="F8" s="230"/>
    </row>
    <row r="9" spans="3:6" ht="45" x14ac:dyDescent="0.25">
      <c r="C9" s="2"/>
      <c r="D9" s="26" t="s">
        <v>266</v>
      </c>
      <c r="E9" s="27" t="s">
        <v>3</v>
      </c>
      <c r="F9" s="28" t="s">
        <v>45</v>
      </c>
    </row>
    <row r="10" spans="3:6" x14ac:dyDescent="0.25">
      <c r="C10" s="1" t="s">
        <v>23</v>
      </c>
      <c r="D10" s="39" t="s">
        <v>7</v>
      </c>
      <c r="E10" s="29" t="s">
        <v>7</v>
      </c>
      <c r="F10" s="29" t="s">
        <v>7</v>
      </c>
    </row>
    <row r="11" spans="3:6" x14ac:dyDescent="0.25">
      <c r="C11" s="11" t="s">
        <v>8</v>
      </c>
      <c r="D11" s="90">
        <v>904225.59</v>
      </c>
      <c r="E11" s="91">
        <v>0</v>
      </c>
      <c r="F11" s="91">
        <f>E11</f>
        <v>0</v>
      </c>
    </row>
    <row r="12" spans="3:6" x14ac:dyDescent="0.25">
      <c r="C12" s="11" t="s">
        <v>24</v>
      </c>
      <c r="D12" s="90"/>
      <c r="E12" s="91"/>
      <c r="F12" s="91"/>
    </row>
    <row r="13" spans="3:6" x14ac:dyDescent="0.25">
      <c r="C13" s="31" t="s">
        <v>25</v>
      </c>
      <c r="D13" s="62">
        <f>SUM(D11:D12)</f>
        <v>904225.59</v>
      </c>
      <c r="E13" s="62">
        <f t="shared" ref="E13:F13" si="0">SUM(E11:E12)</f>
        <v>0</v>
      </c>
      <c r="F13" s="62">
        <f t="shared" si="0"/>
        <v>0</v>
      </c>
    </row>
    <row r="14" spans="3:6" x14ac:dyDescent="0.25">
      <c r="C14" s="1" t="s">
        <v>26</v>
      </c>
      <c r="D14" s="61"/>
      <c r="E14" s="29"/>
      <c r="F14" s="29"/>
    </row>
    <row r="15" spans="3:6" ht="14.1" customHeight="1" x14ac:dyDescent="0.25">
      <c r="C15" s="19" t="s">
        <v>8</v>
      </c>
      <c r="D15" s="90">
        <v>0</v>
      </c>
      <c r="E15" s="50">
        <v>1160352</v>
      </c>
      <c r="F15" s="50">
        <f>E15</f>
        <v>1160352</v>
      </c>
    </row>
    <row r="16" spans="3:6" ht="14.1" customHeight="1" x14ac:dyDescent="0.25">
      <c r="C16" s="11" t="s">
        <v>15</v>
      </c>
      <c r="D16" s="34">
        <f>SOE!F144</f>
        <v>6639.2016000000003</v>
      </c>
      <c r="E16" s="50">
        <f>D16</f>
        <v>6639.2016000000003</v>
      </c>
      <c r="F16" s="50">
        <f>E16</f>
        <v>6639.2016000000003</v>
      </c>
    </row>
    <row r="17" spans="3:9" ht="14.1" customHeight="1" x14ac:dyDescent="0.25">
      <c r="C17" s="31" t="s">
        <v>27</v>
      </c>
      <c r="D17" s="63">
        <f>SUM(D15:D16)</f>
        <v>6639.2016000000003</v>
      </c>
      <c r="E17" s="63">
        <f t="shared" ref="E17:F17" si="1">SUM(E15:E16)</f>
        <v>1166991.2016</v>
      </c>
      <c r="F17" s="63">
        <f t="shared" si="1"/>
        <v>1166991.2016</v>
      </c>
    </row>
    <row r="18" spans="3:9" ht="14.1" customHeight="1" x14ac:dyDescent="0.25">
      <c r="C18" s="30" t="s">
        <v>12</v>
      </c>
      <c r="D18" s="8">
        <f>D13+D17</f>
        <v>910864.7916</v>
      </c>
      <c r="E18" s="8">
        <f t="shared" ref="E18:F18" si="2">E13+E17</f>
        <v>1166991.2016</v>
      </c>
      <c r="F18" s="8">
        <f t="shared" si="2"/>
        <v>1166991.2016</v>
      </c>
    </row>
    <row r="19" spans="3:9" ht="14.1" customHeight="1" x14ac:dyDescent="0.25">
      <c r="C19" s="1" t="s">
        <v>18</v>
      </c>
      <c r="D19" s="9"/>
      <c r="E19" s="10"/>
      <c r="F19" s="10"/>
    </row>
    <row r="20" spans="3:9" ht="26.1" customHeight="1" x14ac:dyDescent="0.25">
      <c r="C20" s="64" t="s">
        <v>28</v>
      </c>
      <c r="D20" s="12">
        <v>0</v>
      </c>
      <c r="E20" s="50">
        <f t="shared" ref="E20:F22" si="3">D20</f>
        <v>0</v>
      </c>
      <c r="F20" s="50">
        <f t="shared" si="3"/>
        <v>0</v>
      </c>
    </row>
    <row r="21" spans="3:9" ht="26.1" customHeight="1" x14ac:dyDescent="0.25">
      <c r="C21" s="114" t="s">
        <v>29</v>
      </c>
      <c r="D21" s="12">
        <v>0</v>
      </c>
      <c r="E21" s="50">
        <f t="shared" si="3"/>
        <v>0</v>
      </c>
      <c r="F21" s="50">
        <f t="shared" si="3"/>
        <v>0</v>
      </c>
    </row>
    <row r="22" spans="3:9" ht="14.1" customHeight="1" x14ac:dyDescent="0.25">
      <c r="C22" s="115" t="s">
        <v>30</v>
      </c>
      <c r="D22" s="12">
        <f>'classificaton Exp'!S117</f>
        <v>342721.86102040811</v>
      </c>
      <c r="E22" s="50">
        <f>341865.38+256126.41+856.48</f>
        <v>598848.27</v>
      </c>
      <c r="F22" s="50">
        <f t="shared" si="3"/>
        <v>598848.27</v>
      </c>
      <c r="I22" s="93"/>
    </row>
    <row r="23" spans="3:9" ht="14.1" customHeight="1" x14ac:dyDescent="0.25">
      <c r="C23" s="30" t="s">
        <v>13</v>
      </c>
      <c r="D23" s="8">
        <f>SUM(D20:D22)</f>
        <v>342721.86102040811</v>
      </c>
      <c r="E23" s="8">
        <f>SUM(E20:E22)</f>
        <v>598848.27</v>
      </c>
      <c r="F23" s="8">
        <f>SUM(F20:F22)</f>
        <v>598848.27</v>
      </c>
      <c r="I23" s="93"/>
    </row>
    <row r="24" spans="3:9" ht="14.1" customHeight="1" x14ac:dyDescent="0.25">
      <c r="C24" s="1" t="s">
        <v>16</v>
      </c>
      <c r="D24" s="21"/>
      <c r="E24" s="22"/>
      <c r="F24" s="22"/>
      <c r="I24" s="131"/>
    </row>
    <row r="25" spans="3:9" ht="14.1" customHeight="1" x14ac:dyDescent="0.25">
      <c r="C25" s="11" t="s">
        <v>8</v>
      </c>
      <c r="D25" s="12">
        <f>D18-D23</f>
        <v>568142.93057959189</v>
      </c>
      <c r="E25" s="12">
        <f t="shared" ref="E25:F25" si="4">E18-E23</f>
        <v>568142.93160000001</v>
      </c>
      <c r="F25" s="12">
        <f t="shared" si="4"/>
        <v>568142.93160000001</v>
      </c>
    </row>
    <row r="26" spans="3:9" ht="14.1" customHeight="1" x14ac:dyDescent="0.25">
      <c r="C26" s="11" t="s">
        <v>15</v>
      </c>
      <c r="D26" s="12">
        <f>SOE!F144</f>
        <v>6639.2016000000003</v>
      </c>
      <c r="E26" s="50">
        <f>D26</f>
        <v>6639.2016000000003</v>
      </c>
      <c r="F26" s="50">
        <f>E26</f>
        <v>6639.2016000000003</v>
      </c>
    </row>
    <row r="27" spans="3:9" ht="14.1" customHeight="1" x14ac:dyDescent="0.25">
      <c r="C27" s="7" t="s">
        <v>17</v>
      </c>
      <c r="D27" s="23">
        <f>SUM(D25:D26)</f>
        <v>574782.13217959192</v>
      </c>
      <c r="E27" s="23">
        <f>SUM(E25:E26)</f>
        <v>574782.13320000004</v>
      </c>
      <c r="F27" s="23">
        <f>SUM(F25:F26)</f>
        <v>574782.13320000004</v>
      </c>
    </row>
    <row r="28" spans="3:9" ht="14.1" customHeight="1" x14ac:dyDescent="0.25">
      <c r="D28" s="40"/>
    </row>
    <row r="29" spans="3:9" ht="14.1" customHeight="1" x14ac:dyDescent="0.25">
      <c r="D29" s="40"/>
    </row>
    <row r="30" spans="3:9" ht="14.1" customHeight="1" x14ac:dyDescent="0.25">
      <c r="C30" t="s">
        <v>79</v>
      </c>
    </row>
    <row r="31" spans="3:9" ht="14.1" customHeight="1" x14ac:dyDescent="0.25"/>
    <row r="32" spans="3:9" ht="14.1" customHeight="1" x14ac:dyDescent="0.25"/>
    <row r="33" ht="14.1" customHeight="1" x14ac:dyDescent="0.25"/>
    <row r="34" ht="14.1" customHeight="1" x14ac:dyDescent="0.25"/>
    <row r="35" ht="14.1" customHeight="1" x14ac:dyDescent="0.25"/>
    <row r="36" ht="14.1" customHeight="1" x14ac:dyDescent="0.25"/>
  </sheetData>
  <mergeCells count="6">
    <mergeCell ref="C8:F8"/>
    <mergeCell ref="C2:F2"/>
    <mergeCell ref="C3:F3"/>
    <mergeCell ref="C4:F4"/>
    <mergeCell ref="C5:F5"/>
    <mergeCell ref="C6:F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2"/>
  <sheetViews>
    <sheetView topLeftCell="A4" zoomScale="115" zoomScaleNormal="115" workbookViewId="0">
      <selection activeCell="C8" sqref="C8"/>
    </sheetView>
  </sheetViews>
  <sheetFormatPr defaultRowHeight="15" x14ac:dyDescent="0.25"/>
  <cols>
    <col min="2" max="2" width="36.42578125" customWidth="1"/>
    <col min="3" max="3" width="17.7109375" customWidth="1"/>
    <col min="4" max="4" width="16" customWidth="1"/>
    <col min="5" max="5" width="11" customWidth="1"/>
    <col min="6" max="6" width="16.28515625" bestFit="1" customWidth="1"/>
  </cols>
  <sheetData>
    <row r="2" spans="2:7" ht="16.5" x14ac:dyDescent="0.3">
      <c r="B2" s="234" t="s">
        <v>19</v>
      </c>
      <c r="C2" s="234"/>
      <c r="D2" s="234"/>
      <c r="E2" s="234"/>
      <c r="F2" s="20"/>
    </row>
    <row r="3" spans="2:7" x14ac:dyDescent="0.25">
      <c r="B3" s="235" t="s">
        <v>62</v>
      </c>
      <c r="C3" s="235"/>
      <c r="D3" s="235"/>
      <c r="E3" s="235"/>
      <c r="F3" s="20"/>
    </row>
    <row r="4" spans="2:7" x14ac:dyDescent="0.25">
      <c r="B4" s="236" t="s">
        <v>20</v>
      </c>
      <c r="C4" s="236"/>
      <c r="D4" s="236"/>
      <c r="E4" s="236"/>
      <c r="F4" s="20"/>
    </row>
    <row r="5" spans="2:7" ht="26.1" customHeight="1" x14ac:dyDescent="0.25">
      <c r="B5" s="235" t="s">
        <v>265</v>
      </c>
      <c r="C5" s="235"/>
      <c r="D5" s="235"/>
      <c r="E5" s="235"/>
      <c r="F5" s="20"/>
    </row>
    <row r="6" spans="2:7" x14ac:dyDescent="0.25">
      <c r="B6" s="20"/>
      <c r="C6" s="20"/>
      <c r="D6" s="20"/>
      <c r="E6" s="20"/>
      <c r="F6" s="20"/>
    </row>
    <row r="7" spans="2:7" ht="30" x14ac:dyDescent="0.25">
      <c r="B7" s="5" t="s">
        <v>44</v>
      </c>
      <c r="C7" s="126" t="s">
        <v>266</v>
      </c>
      <c r="D7" s="79" t="s">
        <v>3</v>
      </c>
      <c r="E7" s="127" t="s">
        <v>45</v>
      </c>
    </row>
    <row r="8" spans="2:7" x14ac:dyDescent="0.25">
      <c r="B8" s="77"/>
      <c r="C8" s="80" t="s">
        <v>78</v>
      </c>
      <c r="D8" s="17" t="s">
        <v>63</v>
      </c>
      <c r="E8" s="17" t="s">
        <v>63</v>
      </c>
    </row>
    <row r="9" spans="2:7" x14ac:dyDescent="0.25">
      <c r="B9" s="19" t="s">
        <v>46</v>
      </c>
      <c r="C9" s="116">
        <v>163382625</v>
      </c>
      <c r="D9" s="117">
        <v>12587259.24</v>
      </c>
      <c r="E9" s="38"/>
      <c r="F9" s="93"/>
      <c r="G9" t="s">
        <v>214</v>
      </c>
    </row>
    <row r="10" spans="2:7" ht="26.1" customHeight="1" x14ac:dyDescent="0.25">
      <c r="B10" s="81" t="s">
        <v>47</v>
      </c>
      <c r="C10" s="38"/>
      <c r="D10" s="20"/>
      <c r="E10" s="38"/>
    </row>
    <row r="11" spans="2:7" x14ac:dyDescent="0.25">
      <c r="B11" s="19"/>
      <c r="C11" s="38"/>
      <c r="D11" s="20"/>
      <c r="E11" s="38"/>
    </row>
    <row r="12" spans="2:7" x14ac:dyDescent="0.25">
      <c r="B12" s="82" t="s">
        <v>48</v>
      </c>
      <c r="C12" s="83"/>
      <c r="D12" s="84"/>
      <c r="E12" s="83"/>
    </row>
  </sheetData>
  <mergeCells count="4">
    <mergeCell ref="B2:E2"/>
    <mergeCell ref="B3:E3"/>
    <mergeCell ref="B4:E4"/>
    <mergeCell ref="B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6"/>
  <sheetViews>
    <sheetView topLeftCell="A20" workbookViewId="0">
      <selection activeCell="E28" sqref="E28"/>
    </sheetView>
  </sheetViews>
  <sheetFormatPr defaultRowHeight="15" x14ac:dyDescent="0.25"/>
  <cols>
    <col min="2" max="2" width="28.85546875" customWidth="1"/>
    <col min="3" max="3" width="12.42578125" customWidth="1"/>
    <col min="4" max="4" width="15" customWidth="1"/>
    <col min="5" max="5" width="13.5703125" customWidth="1"/>
    <col min="6" max="6" width="15.28515625" bestFit="1" customWidth="1"/>
    <col min="7" max="7" width="25.42578125" bestFit="1" customWidth="1"/>
    <col min="8" max="8" width="13.28515625" bestFit="1" customWidth="1"/>
    <col min="9" max="9" width="11.5703125" bestFit="1" customWidth="1"/>
    <col min="10" max="10" width="13.28515625" bestFit="1" customWidth="1"/>
    <col min="11" max="12" width="11.5703125" bestFit="1" customWidth="1"/>
    <col min="13" max="13" width="13.28515625" bestFit="1" customWidth="1"/>
    <col min="14" max="14" width="12.85546875" customWidth="1"/>
    <col min="15" max="15" width="11.5703125" bestFit="1" customWidth="1"/>
  </cols>
  <sheetData>
    <row r="2" spans="2:15" ht="16.5" x14ac:dyDescent="0.3">
      <c r="B2" s="231" t="s">
        <v>19</v>
      </c>
      <c r="C2" s="231"/>
      <c r="D2" s="231"/>
      <c r="E2" s="231"/>
      <c r="F2" s="190"/>
    </row>
    <row r="3" spans="2:15" x14ac:dyDescent="0.25">
      <c r="B3" s="232" t="s">
        <v>62</v>
      </c>
      <c r="C3" s="232"/>
      <c r="D3" s="232"/>
      <c r="E3" s="232"/>
      <c r="F3" s="191"/>
    </row>
    <row r="4" spans="2:15" x14ac:dyDescent="0.25">
      <c r="B4" s="233" t="s">
        <v>20</v>
      </c>
      <c r="C4" s="233"/>
      <c r="D4" s="233"/>
      <c r="E4" s="233"/>
      <c r="F4" s="192"/>
    </row>
    <row r="5" spans="2:15" x14ac:dyDescent="0.25">
      <c r="B5" s="233" t="s">
        <v>31</v>
      </c>
      <c r="C5" s="233"/>
      <c r="D5" s="233"/>
      <c r="E5" s="233"/>
      <c r="F5" s="192"/>
    </row>
    <row r="6" spans="2:15" x14ac:dyDescent="0.25">
      <c r="B6" s="233" t="s">
        <v>263</v>
      </c>
      <c r="C6" s="233"/>
      <c r="D6" s="233"/>
      <c r="E6" s="233"/>
      <c r="F6" s="192"/>
    </row>
    <row r="7" spans="2:15" x14ac:dyDescent="0.25">
      <c r="C7" s="25"/>
      <c r="D7" s="25"/>
      <c r="E7" s="25"/>
      <c r="F7" s="25"/>
    </row>
    <row r="8" spans="2:15" x14ac:dyDescent="0.25">
      <c r="B8" s="228" t="s">
        <v>2</v>
      </c>
      <c r="C8" s="229"/>
      <c r="D8" s="229"/>
      <c r="E8" s="230"/>
      <c r="F8" s="193"/>
    </row>
    <row r="9" spans="2:15" ht="30" x14ac:dyDescent="0.25">
      <c r="B9" s="2"/>
      <c r="C9" s="26" t="s">
        <v>268</v>
      </c>
      <c r="D9" s="27" t="s">
        <v>3</v>
      </c>
      <c r="E9" s="28" t="s">
        <v>4</v>
      </c>
      <c r="F9" s="194" t="s">
        <v>270</v>
      </c>
      <c r="G9" s="237" t="s">
        <v>269</v>
      </c>
      <c r="H9" s="238"/>
      <c r="I9" s="239"/>
      <c r="J9" s="238" t="s">
        <v>5</v>
      </c>
      <c r="K9" s="238"/>
      <c r="L9" s="239"/>
      <c r="M9" s="238" t="s">
        <v>6</v>
      </c>
      <c r="N9" s="240"/>
      <c r="O9" s="241"/>
    </row>
    <row r="10" spans="2:15" x14ac:dyDescent="0.25">
      <c r="B10" s="1" t="s">
        <v>23</v>
      </c>
      <c r="C10" s="39" t="s">
        <v>7</v>
      </c>
      <c r="D10" s="29" t="s">
        <v>7</v>
      </c>
      <c r="E10" s="29" t="s">
        <v>7</v>
      </c>
      <c r="F10" s="29" t="s">
        <v>7</v>
      </c>
      <c r="G10" s="32" t="s">
        <v>7</v>
      </c>
      <c r="H10" s="3" t="s">
        <v>7</v>
      </c>
      <c r="I10" s="96" t="s">
        <v>7</v>
      </c>
      <c r="J10" s="3" t="s">
        <v>7</v>
      </c>
      <c r="K10" s="3" t="s">
        <v>7</v>
      </c>
      <c r="L10" s="96" t="s">
        <v>7</v>
      </c>
      <c r="M10" s="3" t="s">
        <v>7</v>
      </c>
      <c r="N10" s="3" t="s">
        <v>7</v>
      </c>
      <c r="O10" s="4" t="s">
        <v>7</v>
      </c>
    </row>
    <row r="11" spans="2:15" x14ac:dyDescent="0.25">
      <c r="B11" s="11" t="s">
        <v>8</v>
      </c>
      <c r="C11" s="90">
        <v>904225.59</v>
      </c>
      <c r="D11" s="91">
        <v>904225.59</v>
      </c>
      <c r="E11" s="91">
        <v>0</v>
      </c>
      <c r="F11" s="195">
        <v>0</v>
      </c>
      <c r="G11" s="102" t="s">
        <v>9</v>
      </c>
      <c r="H11" s="103" t="s">
        <v>10</v>
      </c>
      <c r="I11" s="104" t="s">
        <v>11</v>
      </c>
      <c r="J11" s="103" t="s">
        <v>9</v>
      </c>
      <c r="K11" s="103" t="s">
        <v>10</v>
      </c>
      <c r="L11" s="104" t="s">
        <v>11</v>
      </c>
      <c r="M11" s="103" t="s">
        <v>9</v>
      </c>
      <c r="N11" s="103" t="s">
        <v>10</v>
      </c>
      <c r="O11" s="105" t="s">
        <v>11</v>
      </c>
    </row>
    <row r="12" spans="2:15" x14ac:dyDescent="0.25">
      <c r="B12" s="11" t="s">
        <v>24</v>
      </c>
      <c r="C12" s="61"/>
      <c r="D12" s="29"/>
      <c r="E12" s="98"/>
      <c r="F12" s="98">
        <v>0</v>
      </c>
      <c r="G12" s="106"/>
      <c r="H12" s="107"/>
      <c r="I12" s="108"/>
      <c r="J12" s="107"/>
      <c r="K12" s="107"/>
      <c r="L12" s="108"/>
      <c r="M12" s="107"/>
      <c r="N12" s="107"/>
      <c r="O12" s="112"/>
    </row>
    <row r="13" spans="2:15" x14ac:dyDescent="0.25">
      <c r="B13" s="31" t="s">
        <v>25</v>
      </c>
      <c r="C13" s="62">
        <f>SUM(C11:C12)</f>
        <v>904225.59</v>
      </c>
      <c r="D13" s="62">
        <f t="shared" ref="D13:E13" si="0">SUM(D11:D12)</f>
        <v>904225.59</v>
      </c>
      <c r="E13" s="99">
        <f t="shared" si="0"/>
        <v>0</v>
      </c>
      <c r="F13" s="62">
        <v>0</v>
      </c>
      <c r="G13" s="33"/>
      <c r="H13" s="6"/>
      <c r="I13" s="97"/>
      <c r="J13" s="6"/>
      <c r="K13" s="6"/>
      <c r="L13" s="97"/>
      <c r="M13" s="6"/>
      <c r="N13" s="6"/>
      <c r="O13" s="97"/>
    </row>
    <row r="14" spans="2:15" x14ac:dyDescent="0.25">
      <c r="B14" s="1" t="s">
        <v>26</v>
      </c>
      <c r="C14" s="61"/>
      <c r="D14" s="29"/>
      <c r="E14" s="98"/>
      <c r="F14" s="98"/>
      <c r="G14" s="33"/>
      <c r="H14" s="6"/>
      <c r="I14" s="97"/>
      <c r="J14" s="6"/>
      <c r="K14" s="6"/>
      <c r="L14" s="97"/>
      <c r="M14" s="6"/>
      <c r="N14" s="6"/>
      <c r="O14" s="97"/>
    </row>
    <row r="15" spans="2:15" x14ac:dyDescent="0.25">
      <c r="B15" s="19" t="s">
        <v>8</v>
      </c>
      <c r="C15" s="48">
        <v>0</v>
      </c>
      <c r="D15" s="50">
        <v>0</v>
      </c>
      <c r="E15" s="67">
        <v>1160352</v>
      </c>
      <c r="F15" s="67">
        <v>1160352</v>
      </c>
      <c r="G15" s="33"/>
      <c r="H15" s="6"/>
      <c r="I15" s="97"/>
      <c r="J15" s="6"/>
      <c r="K15" s="6"/>
      <c r="L15" s="97"/>
      <c r="M15" s="6"/>
      <c r="N15" s="6"/>
      <c r="O15" s="97"/>
    </row>
    <row r="16" spans="2:15" x14ac:dyDescent="0.25">
      <c r="B16" s="11" t="s">
        <v>15</v>
      </c>
      <c r="C16" s="34">
        <f>SOE!F144</f>
        <v>6639.2016000000003</v>
      </c>
      <c r="D16" s="50">
        <f>C16</f>
        <v>6639.2016000000003</v>
      </c>
      <c r="E16" s="67">
        <f>D16</f>
        <v>6639.2016000000003</v>
      </c>
      <c r="F16" s="67">
        <v>0</v>
      </c>
      <c r="G16" s="33"/>
      <c r="H16" s="6"/>
      <c r="I16" s="97"/>
      <c r="J16" s="6"/>
      <c r="K16" s="6"/>
      <c r="L16" s="97"/>
      <c r="M16" s="6"/>
      <c r="N16" s="6"/>
      <c r="O16" s="97"/>
    </row>
    <row r="17" spans="2:15" x14ac:dyDescent="0.25">
      <c r="B17" s="31" t="s">
        <v>27</v>
      </c>
      <c r="C17" s="63">
        <f>SUM(C15:C16)</f>
        <v>6639.2016000000003</v>
      </c>
      <c r="D17" s="63">
        <f t="shared" ref="D17:E17" si="1">SUM(D15:D16)</f>
        <v>6639.2016000000003</v>
      </c>
      <c r="E17" s="100">
        <f t="shared" si="1"/>
        <v>1166991.2016</v>
      </c>
      <c r="F17" s="196">
        <f>SUM(F15:F16)</f>
        <v>1160352</v>
      </c>
      <c r="G17" s="33"/>
      <c r="H17" s="6"/>
      <c r="I17" s="97"/>
      <c r="J17" s="6"/>
      <c r="K17" s="6"/>
      <c r="L17" s="97"/>
      <c r="M17" s="6"/>
      <c r="N17" s="6"/>
      <c r="O17" s="97"/>
    </row>
    <row r="18" spans="2:15" x14ac:dyDescent="0.25">
      <c r="B18" s="30" t="s">
        <v>12</v>
      </c>
      <c r="C18" s="8">
        <f>C13+C17</f>
        <v>910864.7916</v>
      </c>
      <c r="D18" s="8">
        <f t="shared" ref="D18:F18" si="2">D13+D17</f>
        <v>910864.7916</v>
      </c>
      <c r="E18" s="101">
        <f t="shared" si="2"/>
        <v>1166991.2016</v>
      </c>
      <c r="F18" s="101">
        <f t="shared" si="2"/>
        <v>1160352</v>
      </c>
      <c r="G18" s="109"/>
      <c r="H18" s="110"/>
      <c r="I18" s="111"/>
      <c r="J18" s="110"/>
      <c r="K18" s="110"/>
      <c r="L18" s="111"/>
      <c r="M18" s="110"/>
      <c r="N18" s="110"/>
      <c r="O18" s="111"/>
    </row>
    <row r="19" spans="2:15" x14ac:dyDescent="0.25">
      <c r="B19" s="1" t="s">
        <v>32</v>
      </c>
      <c r="C19" s="9"/>
      <c r="D19" s="10"/>
      <c r="E19" s="10"/>
      <c r="F19" s="197">
        <v>0</v>
      </c>
      <c r="G19" s="188"/>
      <c r="H19" s="117"/>
      <c r="I19" s="189"/>
      <c r="J19" s="20"/>
      <c r="K19" s="20"/>
      <c r="L19" s="78"/>
      <c r="M19" s="20"/>
      <c r="N19" s="20"/>
      <c r="O19" s="13"/>
    </row>
    <row r="20" spans="2:15" x14ac:dyDescent="0.25">
      <c r="B20" s="64" t="s">
        <v>33</v>
      </c>
      <c r="C20" s="93">
        <f>'classificaton Exp'!H117</f>
        <v>45546.121428571423</v>
      </c>
      <c r="D20" s="50">
        <f>C20</f>
        <v>45546.121428571423</v>
      </c>
      <c r="E20" s="199">
        <f>F20+D20</f>
        <v>137874.10142857142</v>
      </c>
      <c r="F20" s="67">
        <v>92327.98</v>
      </c>
      <c r="G20" s="188">
        <v>436450</v>
      </c>
      <c r="H20" s="117">
        <f>C20</f>
        <v>45546.121428571423</v>
      </c>
      <c r="I20" s="189">
        <f>G20-H20</f>
        <v>390903.87857142859</v>
      </c>
      <c r="J20" s="200">
        <f>G20</f>
        <v>436450</v>
      </c>
      <c r="K20" s="174">
        <f>C20</f>
        <v>45546.121428571423</v>
      </c>
      <c r="L20" s="202">
        <f>J20-K20</f>
        <v>390903.87857142859</v>
      </c>
      <c r="M20" s="200">
        <f>F20+J20</f>
        <v>528777.98</v>
      </c>
      <c r="N20" s="200">
        <f>F20+K20</f>
        <v>137874.10142857142</v>
      </c>
      <c r="O20" s="13">
        <f>M20-N20</f>
        <v>390903.87857142859</v>
      </c>
    </row>
    <row r="21" spans="2:15" x14ac:dyDescent="0.25">
      <c r="B21" s="64" t="s">
        <v>34</v>
      </c>
      <c r="C21" s="207">
        <f>'classificaton Exp'!I117</f>
        <v>36748.852040816324</v>
      </c>
      <c r="D21" s="50">
        <f t="shared" ref="D21" si="3">C21</f>
        <v>36748.852040816324</v>
      </c>
      <c r="E21" s="199">
        <f t="shared" ref="E21:E30" si="4">F21+D21</f>
        <v>36748.852040816324</v>
      </c>
      <c r="F21" s="67">
        <v>0</v>
      </c>
      <c r="G21" s="188">
        <v>93000</v>
      </c>
      <c r="H21" s="117">
        <f t="shared" ref="H21:H30" si="5">C21</f>
        <v>36748.852040816324</v>
      </c>
      <c r="I21" s="189">
        <f t="shared" ref="I21:I30" si="6">G21-H21</f>
        <v>56251.147959183676</v>
      </c>
      <c r="J21" s="200">
        <f t="shared" ref="J21:J30" si="7">G21</f>
        <v>93000</v>
      </c>
      <c r="K21" s="174">
        <f t="shared" ref="K21:K30" si="8">C21</f>
        <v>36748.852040816324</v>
      </c>
      <c r="L21" s="202">
        <f t="shared" ref="L21:L30" si="9">J21-K21</f>
        <v>56251.147959183676</v>
      </c>
      <c r="M21" s="200">
        <f t="shared" ref="M21:M30" si="10">F21+J21</f>
        <v>93000</v>
      </c>
      <c r="N21" s="200">
        <f t="shared" ref="N21:N30" si="11">F21+K21</f>
        <v>36748.852040816324</v>
      </c>
      <c r="O21" s="13">
        <f t="shared" ref="O21:O30" si="12">M21-N21</f>
        <v>56251.147959183676</v>
      </c>
    </row>
    <row r="22" spans="2:15" x14ac:dyDescent="0.25">
      <c r="B22" s="64" t="s">
        <v>35</v>
      </c>
      <c r="C22" s="12">
        <f>'classificaton Exp'!J117</f>
        <v>96178.78653061224</v>
      </c>
      <c r="D22" s="50">
        <f t="shared" ref="D22" si="13">C22</f>
        <v>96178.78653061224</v>
      </c>
      <c r="E22" s="199">
        <f t="shared" si="4"/>
        <v>102178.78653061224</v>
      </c>
      <c r="F22" s="67">
        <v>6000</v>
      </c>
      <c r="G22" s="188">
        <v>110500</v>
      </c>
      <c r="H22" s="117">
        <f t="shared" si="5"/>
        <v>96178.78653061224</v>
      </c>
      <c r="I22" s="189">
        <f t="shared" si="6"/>
        <v>14321.21346938776</v>
      </c>
      <c r="J22" s="200">
        <f t="shared" si="7"/>
        <v>110500</v>
      </c>
      <c r="K22" s="174">
        <f t="shared" si="8"/>
        <v>96178.78653061224</v>
      </c>
      <c r="L22" s="202">
        <f t="shared" si="9"/>
        <v>14321.21346938776</v>
      </c>
      <c r="M22" s="200">
        <f t="shared" si="10"/>
        <v>116500</v>
      </c>
      <c r="N22" s="200">
        <f t="shared" si="11"/>
        <v>102178.78653061224</v>
      </c>
      <c r="O22" s="13">
        <f t="shared" si="12"/>
        <v>14321.21346938776</v>
      </c>
    </row>
    <row r="23" spans="2:15" x14ac:dyDescent="0.25">
      <c r="B23" s="64" t="s">
        <v>36</v>
      </c>
      <c r="C23" s="12">
        <v>0</v>
      </c>
      <c r="D23" s="50">
        <f t="shared" ref="D23" si="14">C23</f>
        <v>0</v>
      </c>
      <c r="E23" s="199">
        <f t="shared" si="4"/>
        <v>0</v>
      </c>
      <c r="F23" s="67">
        <v>0</v>
      </c>
      <c r="G23" s="188">
        <v>9500</v>
      </c>
      <c r="H23" s="117">
        <f t="shared" si="5"/>
        <v>0</v>
      </c>
      <c r="I23" s="189">
        <v>9500</v>
      </c>
      <c r="J23" s="200">
        <f t="shared" si="7"/>
        <v>9500</v>
      </c>
      <c r="K23" s="174">
        <f t="shared" si="8"/>
        <v>0</v>
      </c>
      <c r="L23" s="202">
        <f t="shared" si="9"/>
        <v>9500</v>
      </c>
      <c r="M23" s="200">
        <f t="shared" si="10"/>
        <v>9500</v>
      </c>
      <c r="N23" s="200">
        <f t="shared" si="11"/>
        <v>0</v>
      </c>
      <c r="O23" s="13">
        <f t="shared" si="12"/>
        <v>9500</v>
      </c>
    </row>
    <row r="24" spans="2:15" ht="30" x14ac:dyDescent="0.25">
      <c r="B24" s="64" t="s">
        <v>37</v>
      </c>
      <c r="C24" s="93">
        <f>'classificaton Exp'!L117</f>
        <v>23469.461224489794</v>
      </c>
      <c r="D24" s="50">
        <f t="shared" ref="D24" si="15">C24</f>
        <v>23469.461224489794</v>
      </c>
      <c r="E24" s="199">
        <f t="shared" si="4"/>
        <v>28885.181224489796</v>
      </c>
      <c r="F24" s="67">
        <v>5415.72</v>
      </c>
      <c r="G24" s="188">
        <v>23500</v>
      </c>
      <c r="H24" s="117">
        <f t="shared" si="5"/>
        <v>23469.461224489794</v>
      </c>
      <c r="I24" s="189">
        <f t="shared" si="6"/>
        <v>30.538775510205596</v>
      </c>
      <c r="J24" s="200">
        <f t="shared" si="7"/>
        <v>23500</v>
      </c>
      <c r="K24" s="174">
        <f t="shared" si="8"/>
        <v>23469.461224489794</v>
      </c>
      <c r="L24" s="202">
        <f t="shared" si="9"/>
        <v>30.538775510205596</v>
      </c>
      <c r="M24" s="200">
        <f t="shared" si="10"/>
        <v>28915.72</v>
      </c>
      <c r="N24" s="200">
        <f t="shared" si="11"/>
        <v>28885.181224489796</v>
      </c>
      <c r="O24" s="13">
        <f t="shared" si="12"/>
        <v>30.538775510205596</v>
      </c>
    </row>
    <row r="25" spans="2:15" ht="30" x14ac:dyDescent="0.25">
      <c r="B25" s="64" t="s">
        <v>38</v>
      </c>
      <c r="C25" s="93">
        <v>0</v>
      </c>
      <c r="D25" s="50">
        <f t="shared" ref="D25" si="16">C25</f>
        <v>0</v>
      </c>
      <c r="E25" s="199">
        <f t="shared" si="4"/>
        <v>32528.51</v>
      </c>
      <c r="F25" s="67">
        <v>32528.51</v>
      </c>
      <c r="G25" s="188">
        <v>97000</v>
      </c>
      <c r="H25" s="117">
        <f t="shared" si="5"/>
        <v>0</v>
      </c>
      <c r="I25" s="189">
        <f t="shared" si="6"/>
        <v>97000</v>
      </c>
      <c r="J25" s="200">
        <f t="shared" si="7"/>
        <v>97000</v>
      </c>
      <c r="K25" s="174">
        <f t="shared" si="8"/>
        <v>0</v>
      </c>
      <c r="L25" s="202">
        <f t="shared" si="9"/>
        <v>97000</v>
      </c>
      <c r="M25" s="200">
        <f t="shared" si="10"/>
        <v>129528.51</v>
      </c>
      <c r="N25" s="200">
        <f t="shared" si="11"/>
        <v>32528.51</v>
      </c>
      <c r="O25" s="13">
        <f t="shared" si="12"/>
        <v>97000</v>
      </c>
    </row>
    <row r="26" spans="2:15" ht="30" x14ac:dyDescent="0.25">
      <c r="B26" s="64" t="s">
        <v>39</v>
      </c>
      <c r="C26" s="12">
        <v>0</v>
      </c>
      <c r="D26" s="50">
        <f t="shared" ref="D26" si="17">C26</f>
        <v>0</v>
      </c>
      <c r="E26" s="199">
        <f t="shared" si="4"/>
        <v>0</v>
      </c>
      <c r="F26" s="67">
        <v>0</v>
      </c>
      <c r="G26" s="188">
        <v>83700</v>
      </c>
      <c r="H26" s="117">
        <f t="shared" si="5"/>
        <v>0</v>
      </c>
      <c r="I26" s="189">
        <v>83700</v>
      </c>
      <c r="J26" s="200">
        <f t="shared" si="7"/>
        <v>83700</v>
      </c>
      <c r="K26" s="174">
        <f t="shared" si="8"/>
        <v>0</v>
      </c>
      <c r="L26" s="202">
        <f t="shared" si="9"/>
        <v>83700</v>
      </c>
      <c r="M26" s="200">
        <f t="shared" si="10"/>
        <v>83700</v>
      </c>
      <c r="N26" s="200">
        <f t="shared" si="11"/>
        <v>0</v>
      </c>
      <c r="O26" s="13">
        <f t="shared" si="12"/>
        <v>83700</v>
      </c>
    </row>
    <row r="27" spans="2:15" ht="45" x14ac:dyDescent="0.25">
      <c r="B27" s="64" t="s">
        <v>40</v>
      </c>
      <c r="C27" s="12">
        <v>0</v>
      </c>
      <c r="D27" s="50">
        <f t="shared" ref="D27" si="18">C27</f>
        <v>0</v>
      </c>
      <c r="E27" s="199">
        <f t="shared" si="4"/>
        <v>0</v>
      </c>
      <c r="F27" s="67"/>
      <c r="G27" s="188"/>
      <c r="H27" s="117">
        <f t="shared" si="5"/>
        <v>0</v>
      </c>
      <c r="I27" s="189">
        <f t="shared" si="6"/>
        <v>0</v>
      </c>
      <c r="J27" s="200">
        <f t="shared" si="7"/>
        <v>0</v>
      </c>
      <c r="K27" s="174">
        <f t="shared" si="8"/>
        <v>0</v>
      </c>
      <c r="L27" s="202">
        <f t="shared" si="9"/>
        <v>0</v>
      </c>
      <c r="M27" s="200">
        <f t="shared" si="10"/>
        <v>0</v>
      </c>
      <c r="N27" s="200">
        <f t="shared" si="11"/>
        <v>0</v>
      </c>
      <c r="O27" s="13">
        <f t="shared" si="12"/>
        <v>0</v>
      </c>
    </row>
    <row r="28" spans="2:15" ht="30" x14ac:dyDescent="0.25">
      <c r="B28" s="64" t="s">
        <v>41</v>
      </c>
      <c r="C28" s="93">
        <f>'classificaton Exp'!P117</f>
        <v>111913.04285714283</v>
      </c>
      <c r="D28" s="50">
        <f t="shared" ref="D28" si="19">C28</f>
        <v>111913.04285714283</v>
      </c>
      <c r="E28" s="199">
        <f t="shared" si="4"/>
        <v>182750.64285714284</v>
      </c>
      <c r="F28" s="67">
        <v>70837.600000000006</v>
      </c>
      <c r="G28" s="188">
        <v>224550</v>
      </c>
      <c r="H28" s="117">
        <f t="shared" si="5"/>
        <v>111913.04285714283</v>
      </c>
      <c r="I28" s="189">
        <f t="shared" si="6"/>
        <v>112636.95714285717</v>
      </c>
      <c r="J28" s="200">
        <f t="shared" si="7"/>
        <v>224550</v>
      </c>
      <c r="K28" s="174">
        <f t="shared" si="8"/>
        <v>111913.04285714283</v>
      </c>
      <c r="L28" s="202">
        <f t="shared" si="9"/>
        <v>112636.95714285717</v>
      </c>
      <c r="M28" s="200">
        <f t="shared" si="10"/>
        <v>295387.59999999998</v>
      </c>
      <c r="N28" s="200">
        <f t="shared" si="11"/>
        <v>182750.64285714284</v>
      </c>
      <c r="O28" s="13">
        <f t="shared" si="12"/>
        <v>112636.95714285714</v>
      </c>
    </row>
    <row r="29" spans="2:15" x14ac:dyDescent="0.25">
      <c r="B29" s="64" t="s">
        <v>42</v>
      </c>
      <c r="C29" s="12">
        <f>'classificaton Exp'!Q117</f>
        <v>6532.4581632653062</v>
      </c>
      <c r="D29" s="50">
        <v>6532.46</v>
      </c>
      <c r="E29" s="199">
        <f t="shared" si="4"/>
        <v>6532.46</v>
      </c>
      <c r="F29" s="67">
        <v>0</v>
      </c>
      <c r="G29" s="188">
        <v>48000</v>
      </c>
      <c r="H29" s="117">
        <f t="shared" si="5"/>
        <v>6532.4581632653062</v>
      </c>
      <c r="I29" s="189">
        <f t="shared" si="6"/>
        <v>41467.541836734694</v>
      </c>
      <c r="J29" s="200">
        <f t="shared" si="7"/>
        <v>48000</v>
      </c>
      <c r="K29" s="174">
        <f t="shared" si="8"/>
        <v>6532.4581632653062</v>
      </c>
      <c r="L29" s="202">
        <f t="shared" si="9"/>
        <v>41467.541836734694</v>
      </c>
      <c r="M29" s="200">
        <f t="shared" si="10"/>
        <v>48000</v>
      </c>
      <c r="N29" s="200">
        <f t="shared" si="11"/>
        <v>6532.4581632653062</v>
      </c>
      <c r="O29" s="13">
        <f t="shared" si="12"/>
        <v>41467.541836734694</v>
      </c>
    </row>
    <row r="30" spans="2:15" x14ac:dyDescent="0.25">
      <c r="B30" s="64" t="s">
        <v>43</v>
      </c>
      <c r="C30" s="93">
        <f>'classificaton Exp'!R117</f>
        <v>22333.138775510204</v>
      </c>
      <c r="D30" s="50">
        <f t="shared" ref="D30" si="20">C30</f>
        <v>22333.138775510204</v>
      </c>
      <c r="E30" s="199">
        <f t="shared" si="4"/>
        <v>71349.738775510195</v>
      </c>
      <c r="F30" s="201">
        <v>49016.6</v>
      </c>
      <c r="G30" s="188">
        <v>75300</v>
      </c>
      <c r="H30" s="117">
        <f t="shared" si="5"/>
        <v>22333.138775510204</v>
      </c>
      <c r="I30" s="189">
        <f t="shared" si="6"/>
        <v>52966.861224489796</v>
      </c>
      <c r="J30" s="200">
        <f t="shared" si="7"/>
        <v>75300</v>
      </c>
      <c r="K30" s="174">
        <f t="shared" si="8"/>
        <v>22333.138775510204</v>
      </c>
      <c r="L30" s="202">
        <f t="shared" si="9"/>
        <v>52966.861224489796</v>
      </c>
      <c r="M30" s="200">
        <f t="shared" si="10"/>
        <v>124316.6</v>
      </c>
      <c r="N30" s="200">
        <f t="shared" si="11"/>
        <v>71349.738775510195</v>
      </c>
      <c r="O30" s="13">
        <f t="shared" si="12"/>
        <v>52966.86122448981</v>
      </c>
    </row>
    <row r="31" spans="2:15" x14ac:dyDescent="0.25">
      <c r="B31" s="30" t="s">
        <v>13</v>
      </c>
      <c r="C31" s="8">
        <f>SUM(C20:C30)</f>
        <v>342721.86102040811</v>
      </c>
      <c r="D31" s="8">
        <f t="shared" ref="D31:I31" si="21">SUM(D20:D30)</f>
        <v>342721.86285714281</v>
      </c>
      <c r="E31" s="8">
        <f t="shared" si="21"/>
        <v>598848.27285714285</v>
      </c>
      <c r="F31" s="8">
        <f>SUM(F20:F30)</f>
        <v>256126.41</v>
      </c>
      <c r="G31" s="8">
        <f t="shared" si="21"/>
        <v>1201500</v>
      </c>
      <c r="H31" s="8">
        <f t="shared" si="21"/>
        <v>342721.86102040811</v>
      </c>
      <c r="I31" s="8">
        <f t="shared" si="21"/>
        <v>858778.13897959178</v>
      </c>
      <c r="J31" s="35">
        <f t="shared" ref="J31:O31" si="22">SUM(J20:J30)</f>
        <v>1201500</v>
      </c>
      <c r="K31" s="35">
        <f t="shared" si="22"/>
        <v>342721.86102040811</v>
      </c>
      <c r="L31" s="36">
        <f t="shared" si="22"/>
        <v>858778.13897959178</v>
      </c>
      <c r="M31" s="35">
        <f t="shared" si="22"/>
        <v>1457626.4100000001</v>
      </c>
      <c r="N31" s="35">
        <f t="shared" si="22"/>
        <v>598848.27102040814</v>
      </c>
      <c r="O31" s="36">
        <f t="shared" si="22"/>
        <v>858778.13897959189</v>
      </c>
    </row>
    <row r="32" spans="2:15" x14ac:dyDescent="0.25">
      <c r="B32" s="1" t="s">
        <v>16</v>
      </c>
      <c r="C32" s="21"/>
      <c r="D32" s="22"/>
      <c r="E32" s="65"/>
      <c r="F32" s="65"/>
      <c r="G32" s="16" t="s">
        <v>14</v>
      </c>
      <c r="H32" s="17"/>
      <c r="I32" s="17"/>
      <c r="J32" s="17"/>
      <c r="K32" s="17"/>
      <c r="L32" s="17"/>
      <c r="M32" s="17"/>
      <c r="N32" s="37" t="s">
        <v>1</v>
      </c>
      <c r="O32" s="18"/>
    </row>
    <row r="33" spans="2:15" x14ac:dyDescent="0.25">
      <c r="B33" s="11" t="s">
        <v>8</v>
      </c>
      <c r="C33" s="12">
        <f>C18-C31</f>
        <v>568142.93057959189</v>
      </c>
      <c r="D33" s="12">
        <f>D18-D31</f>
        <v>568142.92874285718</v>
      </c>
      <c r="E33" s="66">
        <f>E18-E31</f>
        <v>568142.92874285718</v>
      </c>
      <c r="F33" s="66">
        <v>904225.59</v>
      </c>
      <c r="G33" s="69" t="s">
        <v>271</v>
      </c>
      <c r="H33" s="70"/>
      <c r="I33" s="71"/>
      <c r="J33" s="71"/>
      <c r="K33" s="71"/>
      <c r="L33" s="71"/>
      <c r="M33" s="71"/>
      <c r="N33" s="71"/>
      <c r="O33" s="72"/>
    </row>
    <row r="34" spans="2:15" x14ac:dyDescent="0.25">
      <c r="B34" s="11" t="s">
        <v>15</v>
      </c>
      <c r="C34" s="12">
        <f>SOE!F144</f>
        <v>6639.2016000000003</v>
      </c>
      <c r="D34" s="199">
        <f>C34</f>
        <v>6639.2016000000003</v>
      </c>
      <c r="E34" s="67">
        <f>D34</f>
        <v>6639.2016000000003</v>
      </c>
      <c r="F34" s="67">
        <v>0</v>
      </c>
      <c r="G34" s="69"/>
      <c r="H34" s="70"/>
      <c r="I34" s="71"/>
      <c r="J34" s="71"/>
      <c r="K34" s="71"/>
      <c r="L34" s="71"/>
      <c r="M34" s="71"/>
      <c r="N34" s="71"/>
      <c r="O34" s="72"/>
    </row>
    <row r="35" spans="2:15" x14ac:dyDescent="0.25">
      <c r="B35" s="7" t="s">
        <v>17</v>
      </c>
      <c r="C35" s="23">
        <f>SUM(C33:C34)</f>
        <v>574782.13217959192</v>
      </c>
      <c r="D35" s="23">
        <f>SUM(D33:D34)</f>
        <v>574782.13034285721</v>
      </c>
      <c r="E35" s="68">
        <f>SUM(E33:E34)</f>
        <v>574782.13034285721</v>
      </c>
      <c r="F35" s="198">
        <v>904225.59</v>
      </c>
      <c r="G35" s="73"/>
      <c r="H35" s="74"/>
      <c r="I35" s="75"/>
      <c r="J35" s="75"/>
      <c r="K35" s="75"/>
      <c r="L35" s="75"/>
      <c r="M35" s="75"/>
      <c r="N35" s="75"/>
      <c r="O35" s="76"/>
    </row>
    <row r="36" spans="2:15" x14ac:dyDescent="0.25">
      <c r="C36" s="40"/>
    </row>
    <row r="38" spans="2:15" x14ac:dyDescent="0.25">
      <c r="B38" t="s">
        <v>212</v>
      </c>
    </row>
    <row r="41" spans="2:15" x14ac:dyDescent="0.25">
      <c r="G41" s="93"/>
      <c r="H41" s="93"/>
      <c r="I41" s="131"/>
    </row>
    <row r="42" spans="2:15" x14ac:dyDescent="0.25">
      <c r="G42" s="93"/>
      <c r="H42" s="93"/>
      <c r="I42" s="131"/>
    </row>
    <row r="43" spans="2:15" x14ac:dyDescent="0.25">
      <c r="G43" s="93"/>
      <c r="H43" s="93"/>
      <c r="I43" s="131"/>
    </row>
    <row r="44" spans="2:15" x14ac:dyDescent="0.25">
      <c r="G44" s="93"/>
      <c r="H44" s="93"/>
      <c r="I44" s="131"/>
    </row>
    <row r="45" spans="2:15" x14ac:dyDescent="0.25">
      <c r="G45" s="93"/>
      <c r="H45" s="93"/>
      <c r="I45" s="131"/>
    </row>
    <row r="46" spans="2:15" x14ac:dyDescent="0.25">
      <c r="G46" s="93"/>
      <c r="H46" s="93"/>
      <c r="I46" s="131"/>
    </row>
  </sheetData>
  <mergeCells count="9">
    <mergeCell ref="G9:I9"/>
    <mergeCell ref="J9:L9"/>
    <mergeCell ref="M9:O9"/>
    <mergeCell ref="B2:E2"/>
    <mergeCell ref="B3:E3"/>
    <mergeCell ref="B4:E4"/>
    <mergeCell ref="B5:E5"/>
    <mergeCell ref="B6:E6"/>
    <mergeCell ref="B8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E16" sqref="E16"/>
    </sheetView>
  </sheetViews>
  <sheetFormatPr defaultRowHeight="15" x14ac:dyDescent="0.25"/>
  <cols>
    <col min="2" max="2" width="39" customWidth="1"/>
    <col min="3" max="3" width="22.7109375" customWidth="1"/>
    <col min="4" max="4" width="26.5703125" customWidth="1"/>
    <col min="5" max="5" width="13.85546875" customWidth="1"/>
    <col min="6" max="6" width="9.5703125" bestFit="1" customWidth="1"/>
    <col min="7" max="7" width="11.140625" customWidth="1"/>
    <col min="9" max="9" width="15.28515625" bestFit="1" customWidth="1"/>
  </cols>
  <sheetData>
    <row r="2" spans="2:10" ht="16.5" x14ac:dyDescent="0.3">
      <c r="B2" s="242" t="s">
        <v>19</v>
      </c>
      <c r="C2" s="243"/>
      <c r="D2" s="243"/>
      <c r="E2" s="243"/>
      <c r="F2" s="243"/>
      <c r="G2" s="244"/>
    </row>
    <row r="3" spans="2:10" x14ac:dyDescent="0.25">
      <c r="B3" s="245" t="s">
        <v>62</v>
      </c>
      <c r="C3" s="235"/>
      <c r="D3" s="235"/>
      <c r="E3" s="235"/>
      <c r="F3" s="235"/>
      <c r="G3" s="246"/>
    </row>
    <row r="4" spans="2:10" x14ac:dyDescent="0.25">
      <c r="B4" s="247" t="s">
        <v>20</v>
      </c>
      <c r="C4" s="236"/>
      <c r="D4" s="236"/>
      <c r="E4" s="236"/>
      <c r="F4" s="236"/>
      <c r="G4" s="248"/>
    </row>
    <row r="5" spans="2:10" x14ac:dyDescent="0.25">
      <c r="B5" s="249" t="s">
        <v>49</v>
      </c>
      <c r="C5" s="250"/>
      <c r="D5" s="250"/>
      <c r="E5" s="250"/>
      <c r="F5" s="250"/>
      <c r="G5" s="251"/>
    </row>
    <row r="6" spans="2:10" x14ac:dyDescent="0.25">
      <c r="B6" s="5"/>
      <c r="C6" s="14"/>
      <c r="D6" s="14"/>
      <c r="E6" s="14"/>
      <c r="F6" s="14"/>
      <c r="G6" s="15"/>
    </row>
    <row r="7" spans="2:10" ht="45" x14ac:dyDescent="0.25">
      <c r="B7" s="5" t="s">
        <v>50</v>
      </c>
      <c r="C7" s="5" t="s">
        <v>51</v>
      </c>
      <c r="D7" s="5" t="s">
        <v>52</v>
      </c>
      <c r="E7" s="26" t="s">
        <v>59</v>
      </c>
      <c r="F7" s="79" t="s">
        <v>60</v>
      </c>
      <c r="G7" s="27" t="s">
        <v>61</v>
      </c>
    </row>
    <row r="8" spans="2:10" x14ac:dyDescent="0.25">
      <c r="B8" s="77"/>
      <c r="C8" s="77"/>
      <c r="D8" s="77"/>
      <c r="E8" s="80"/>
      <c r="F8" s="17"/>
      <c r="G8" s="80"/>
    </row>
    <row r="9" spans="2:10" x14ac:dyDescent="0.25">
      <c r="B9" s="19" t="s">
        <v>46</v>
      </c>
      <c r="C9" s="19"/>
      <c r="D9" s="19"/>
      <c r="E9" s="117">
        <v>12587259.24</v>
      </c>
      <c r="F9" s="20"/>
      <c r="G9" s="38"/>
      <c r="I9" s="117">
        <v>163382625</v>
      </c>
      <c r="J9" t="s">
        <v>213</v>
      </c>
    </row>
    <row r="10" spans="2:10" ht="30" x14ac:dyDescent="0.25">
      <c r="B10" s="81" t="s">
        <v>47</v>
      </c>
      <c r="C10" s="81"/>
      <c r="D10" s="81"/>
      <c r="E10" s="38"/>
      <c r="F10" s="20"/>
      <c r="G10" s="38"/>
    </row>
    <row r="11" spans="2:10" x14ac:dyDescent="0.25">
      <c r="B11" s="19"/>
      <c r="C11" s="19"/>
      <c r="D11" s="19"/>
      <c r="E11" s="38"/>
      <c r="F11" s="20"/>
      <c r="G11" s="38"/>
    </row>
    <row r="12" spans="2:10" x14ac:dyDescent="0.25">
      <c r="B12" s="82" t="s">
        <v>48</v>
      </c>
      <c r="C12" s="82"/>
      <c r="D12" s="82"/>
      <c r="E12" s="83"/>
      <c r="F12" s="84"/>
      <c r="G12" s="83"/>
    </row>
    <row r="14" spans="2:10" x14ac:dyDescent="0.25">
      <c r="E14" s="93">
        <v>0</v>
      </c>
      <c r="F14" s="93"/>
      <c r="G14" s="93"/>
    </row>
    <row r="15" spans="2:10" x14ac:dyDescent="0.25">
      <c r="B15" t="s">
        <v>258</v>
      </c>
      <c r="E15" s="93">
        <v>200000</v>
      </c>
    </row>
    <row r="16" spans="2:10" x14ac:dyDescent="0.25">
      <c r="B16" t="s">
        <v>259</v>
      </c>
      <c r="E16" s="93">
        <v>43914</v>
      </c>
    </row>
  </sheetData>
  <mergeCells count="4">
    <mergeCell ref="B2:G2"/>
    <mergeCell ref="B3:G3"/>
    <mergeCell ref="B4:G4"/>
    <mergeCell ref="B5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0"/>
  <sheetViews>
    <sheetView topLeftCell="B124" workbookViewId="0">
      <selection activeCell="F145" sqref="F145"/>
    </sheetView>
  </sheetViews>
  <sheetFormatPr defaultRowHeight="15" x14ac:dyDescent="0.25"/>
  <cols>
    <col min="1" max="1" width="11.5703125" customWidth="1"/>
    <col min="4" max="4" width="64" customWidth="1"/>
    <col min="5" max="5" width="18.140625" customWidth="1"/>
    <col min="6" max="6" width="21.140625" customWidth="1"/>
    <col min="7" max="7" width="15.5703125" customWidth="1"/>
    <col min="8" max="8" width="18.42578125" customWidth="1"/>
    <col min="9" max="9" width="12.140625" customWidth="1"/>
    <col min="10" max="10" width="15.7109375" customWidth="1"/>
    <col min="11" max="11" width="13.7109375" customWidth="1"/>
  </cols>
  <sheetData>
    <row r="1" spans="1:11" ht="18.75" x14ac:dyDescent="0.3">
      <c r="A1" s="85" t="s">
        <v>19</v>
      </c>
      <c r="B1" s="85"/>
      <c r="C1" s="85"/>
      <c r="D1" s="86"/>
      <c r="E1" s="42"/>
      <c r="F1" s="43"/>
      <c r="H1" s="41"/>
      <c r="I1" s="44"/>
      <c r="J1" s="41"/>
    </row>
    <row r="2" spans="1:11" ht="18.75" x14ac:dyDescent="0.3">
      <c r="A2" s="252" t="s">
        <v>21</v>
      </c>
      <c r="B2" s="252"/>
      <c r="C2" s="252"/>
      <c r="D2" s="252"/>
      <c r="E2" s="42"/>
      <c r="F2" s="43"/>
      <c r="H2" s="41"/>
      <c r="I2" s="44"/>
      <c r="J2" s="41"/>
    </row>
    <row r="3" spans="1:11" ht="20.25" x14ac:dyDescent="0.3">
      <c r="A3" s="89" t="s">
        <v>0</v>
      </c>
      <c r="B3" s="87"/>
      <c r="C3" s="87"/>
      <c r="D3" s="88"/>
      <c r="E3" s="42"/>
      <c r="F3" s="43"/>
      <c r="H3" s="41"/>
      <c r="I3" s="44"/>
      <c r="J3" s="41"/>
    </row>
    <row r="4" spans="1:11" ht="20.25" x14ac:dyDescent="0.3">
      <c r="A4" s="177" t="s">
        <v>98</v>
      </c>
      <c r="B4" s="178"/>
      <c r="C4" s="178"/>
      <c r="D4" s="179"/>
      <c r="E4" s="179"/>
      <c r="F4" s="180"/>
      <c r="G4" s="181"/>
      <c r="H4" s="45"/>
      <c r="I4" s="47"/>
      <c r="J4" s="45"/>
      <c r="K4" s="46"/>
    </row>
    <row r="5" spans="1:11" s="151" customFormat="1" ht="15.75" x14ac:dyDescent="0.3">
      <c r="A5" s="182" t="s">
        <v>206</v>
      </c>
      <c r="B5" s="183"/>
      <c r="C5" s="183"/>
      <c r="D5" s="182" t="s">
        <v>278</v>
      </c>
      <c r="E5" s="184" t="s">
        <v>207</v>
      </c>
      <c r="F5" s="185" t="s">
        <v>281</v>
      </c>
      <c r="G5" s="185" t="s">
        <v>208</v>
      </c>
      <c r="H5" s="176"/>
      <c r="I5" s="158"/>
      <c r="J5" s="158"/>
      <c r="K5" s="159"/>
    </row>
    <row r="6" spans="1:11" ht="18.75" x14ac:dyDescent="0.3">
      <c r="A6" s="152" t="s">
        <v>99</v>
      </c>
      <c r="B6" s="152" t="s">
        <v>100</v>
      </c>
      <c r="C6" s="152"/>
      <c r="D6" s="152"/>
      <c r="E6" s="44">
        <v>8000</v>
      </c>
      <c r="F6" s="44">
        <v>9.8000000000000007</v>
      </c>
      <c r="G6" s="131">
        <f>E6/9.8</f>
        <v>816.32653061224482</v>
      </c>
      <c r="H6" t="s">
        <v>260</v>
      </c>
      <c r="I6" s="118"/>
      <c r="J6" s="128"/>
      <c r="K6" s="160"/>
    </row>
    <row r="7" spans="1:11" ht="18.75" x14ac:dyDescent="0.3">
      <c r="A7" s="152" t="s">
        <v>103</v>
      </c>
      <c r="B7" s="153" t="s">
        <v>104</v>
      </c>
      <c r="C7" s="153"/>
      <c r="D7" s="153"/>
      <c r="E7" s="44">
        <v>6770</v>
      </c>
      <c r="F7" s="44"/>
      <c r="G7" s="131">
        <f t="shared" ref="G7:G60" si="0">E7/9.8</f>
        <v>690.81632653061217</v>
      </c>
      <c r="I7" s="161"/>
      <c r="J7" s="128"/>
      <c r="K7" s="160"/>
    </row>
    <row r="8" spans="1:11" ht="18.75" x14ac:dyDescent="0.3">
      <c r="A8" s="152" t="s">
        <v>105</v>
      </c>
      <c r="B8" s="153" t="s">
        <v>106</v>
      </c>
      <c r="C8" s="153"/>
      <c r="D8" s="153"/>
      <c r="E8" s="44">
        <v>1894.41</v>
      </c>
      <c r="F8" s="44"/>
      <c r="G8" s="131">
        <f t="shared" si="0"/>
        <v>193.30714285714285</v>
      </c>
      <c r="I8" s="161"/>
      <c r="J8" s="128"/>
      <c r="K8" s="160"/>
    </row>
    <row r="9" spans="1:11" ht="18.75" x14ac:dyDescent="0.3">
      <c r="A9" s="152" t="s">
        <v>107</v>
      </c>
      <c r="B9" s="153" t="s">
        <v>108</v>
      </c>
      <c r="C9" s="153"/>
      <c r="D9" s="153"/>
      <c r="E9" s="44">
        <v>280686.94</v>
      </c>
      <c r="F9" s="44"/>
      <c r="G9" s="131">
        <f t="shared" si="0"/>
        <v>28641.524489795916</v>
      </c>
      <c r="I9" s="161"/>
      <c r="J9" s="128"/>
      <c r="K9" s="160"/>
    </row>
    <row r="10" spans="1:11" ht="18.75" x14ac:dyDescent="0.3">
      <c r="A10" s="152" t="s">
        <v>109</v>
      </c>
      <c r="B10" s="153" t="s">
        <v>110</v>
      </c>
      <c r="C10" s="153"/>
      <c r="D10" s="153"/>
      <c r="E10" s="44">
        <v>29812.880000000001</v>
      </c>
      <c r="F10" s="44"/>
      <c r="G10" s="131">
        <f t="shared" si="0"/>
        <v>3042.1306122448977</v>
      </c>
      <c r="I10" s="161"/>
      <c r="J10" s="128"/>
      <c r="K10" s="160"/>
    </row>
    <row r="11" spans="1:11" ht="18.75" x14ac:dyDescent="0.3">
      <c r="A11" s="152" t="s">
        <v>215</v>
      </c>
      <c r="B11" s="153" t="s">
        <v>111</v>
      </c>
      <c r="C11" s="153"/>
      <c r="D11" s="153"/>
      <c r="E11" s="44">
        <v>6586.78</v>
      </c>
      <c r="F11" s="44"/>
      <c r="G11" s="131">
        <f t="shared" si="0"/>
        <v>672.12040816326521</v>
      </c>
      <c r="I11" s="161"/>
      <c r="J11" s="128"/>
      <c r="K11" s="160"/>
    </row>
    <row r="12" spans="1:11" ht="18.75" x14ac:dyDescent="0.3">
      <c r="A12" s="152" t="s">
        <v>216</v>
      </c>
      <c r="B12" s="153" t="s">
        <v>112</v>
      </c>
      <c r="C12" s="153"/>
      <c r="D12" s="153"/>
      <c r="E12" s="44">
        <v>53369.279999999999</v>
      </c>
      <c r="F12" s="44"/>
      <c r="G12" s="131">
        <f t="shared" si="0"/>
        <v>5445.8448979591831</v>
      </c>
      <c r="I12" s="161"/>
      <c r="J12" s="128"/>
      <c r="K12" s="160"/>
    </row>
    <row r="13" spans="1:11" ht="18.75" x14ac:dyDescent="0.3">
      <c r="A13" s="152" t="s">
        <v>272</v>
      </c>
      <c r="B13" s="153" t="s">
        <v>273</v>
      </c>
      <c r="C13" s="153"/>
      <c r="D13" s="153"/>
      <c r="E13" s="44">
        <v>5000</v>
      </c>
      <c r="F13" s="44"/>
      <c r="G13" s="131">
        <f t="shared" si="0"/>
        <v>510.20408163265301</v>
      </c>
      <c r="I13" s="161"/>
      <c r="J13" s="128"/>
      <c r="K13" s="160"/>
    </row>
    <row r="14" spans="1:11" ht="18.75" x14ac:dyDescent="0.3">
      <c r="A14" s="152" t="s">
        <v>217</v>
      </c>
      <c r="B14" s="153" t="s">
        <v>113</v>
      </c>
      <c r="C14" s="153"/>
      <c r="D14" s="153"/>
      <c r="E14" s="44">
        <v>1300</v>
      </c>
      <c r="F14" s="44"/>
      <c r="G14" s="131">
        <f t="shared" si="0"/>
        <v>132.65306122448979</v>
      </c>
      <c r="I14" s="161"/>
      <c r="J14" s="128"/>
      <c r="K14" s="20"/>
    </row>
    <row r="15" spans="1:11" ht="18.75" x14ac:dyDescent="0.3">
      <c r="A15" s="152" t="s">
        <v>219</v>
      </c>
      <c r="B15" s="153" t="s">
        <v>116</v>
      </c>
      <c r="C15" s="153"/>
      <c r="D15" s="153"/>
      <c r="E15" s="44">
        <v>42556</v>
      </c>
      <c r="F15" s="44"/>
      <c r="G15" s="131">
        <f t="shared" si="0"/>
        <v>4342.4489795918362</v>
      </c>
      <c r="I15" s="161"/>
      <c r="J15" s="128"/>
      <c r="K15" s="160"/>
    </row>
    <row r="16" spans="1:11" ht="18.75" x14ac:dyDescent="0.3">
      <c r="A16" s="152" t="s">
        <v>220</v>
      </c>
      <c r="B16" s="153" t="s">
        <v>117</v>
      </c>
      <c r="C16" s="153"/>
      <c r="D16" s="153"/>
      <c r="E16" s="44">
        <v>94946.32</v>
      </c>
      <c r="F16" s="44"/>
      <c r="G16" s="131">
        <f t="shared" si="0"/>
        <v>9688.4</v>
      </c>
      <c r="I16" s="161"/>
      <c r="J16" s="128"/>
      <c r="K16" s="160"/>
    </row>
    <row r="17" spans="1:11" ht="18.75" x14ac:dyDescent="0.3">
      <c r="A17" s="152" t="s">
        <v>221</v>
      </c>
      <c r="B17" s="153" t="s">
        <v>118</v>
      </c>
      <c r="C17" s="153"/>
      <c r="D17" s="153"/>
      <c r="E17" s="44">
        <v>107710</v>
      </c>
      <c r="F17" s="44"/>
      <c r="G17" s="131">
        <f t="shared" si="0"/>
        <v>10990.816326530612</v>
      </c>
      <c r="I17" s="161"/>
      <c r="J17" s="128"/>
      <c r="K17" s="160"/>
    </row>
    <row r="18" spans="1:11" ht="18.75" x14ac:dyDescent="0.3">
      <c r="A18" s="152" t="s">
        <v>222</v>
      </c>
      <c r="B18" s="153" t="s">
        <v>119</v>
      </c>
      <c r="C18" s="153"/>
      <c r="D18" s="153"/>
      <c r="E18" s="44">
        <v>24980</v>
      </c>
      <c r="F18" s="44"/>
      <c r="G18" s="131">
        <f t="shared" si="0"/>
        <v>2548.9795918367345</v>
      </c>
      <c r="I18" s="161"/>
      <c r="J18" s="128"/>
      <c r="K18" s="160"/>
    </row>
    <row r="19" spans="1:11" ht="18.75" x14ac:dyDescent="0.3">
      <c r="A19" s="152" t="s">
        <v>223</v>
      </c>
      <c r="B19" s="152" t="s">
        <v>274</v>
      </c>
      <c r="C19" s="152"/>
      <c r="D19" s="152"/>
      <c r="E19" s="44">
        <v>2500</v>
      </c>
      <c r="F19" s="44"/>
      <c r="G19" s="131">
        <f t="shared" si="0"/>
        <v>255.10204081632651</v>
      </c>
      <c r="I19" s="161"/>
      <c r="J19" s="128"/>
      <c r="K19" s="160"/>
    </row>
    <row r="20" spans="1:11" ht="18.75" x14ac:dyDescent="0.3">
      <c r="A20" s="152" t="s">
        <v>223</v>
      </c>
      <c r="B20" s="152" t="s">
        <v>106</v>
      </c>
      <c r="C20" s="152"/>
      <c r="D20" s="152"/>
      <c r="E20" s="44">
        <v>2359.52</v>
      </c>
      <c r="F20" s="44"/>
      <c r="G20" s="131">
        <f t="shared" si="0"/>
        <v>240.76734693877549</v>
      </c>
      <c r="I20" s="161"/>
      <c r="J20" s="128"/>
      <c r="K20" s="160"/>
    </row>
    <row r="21" spans="1:11" ht="18.75" x14ac:dyDescent="0.3">
      <c r="A21" s="152" t="s">
        <v>224</v>
      </c>
      <c r="B21" s="152" t="s">
        <v>121</v>
      </c>
      <c r="C21" s="152"/>
      <c r="D21" s="152"/>
      <c r="E21" s="44">
        <v>18906.439999999999</v>
      </c>
      <c r="F21" s="44"/>
      <c r="G21" s="131">
        <f t="shared" si="0"/>
        <v>1929.2285714285711</v>
      </c>
      <c r="I21" s="161"/>
      <c r="J21" s="162"/>
      <c r="K21" s="160"/>
    </row>
    <row r="22" spans="1:11" ht="18.75" x14ac:dyDescent="0.3">
      <c r="A22" s="152" t="s">
        <v>224</v>
      </c>
      <c r="B22" s="152" t="s">
        <v>118</v>
      </c>
      <c r="C22" s="152"/>
      <c r="D22" s="152"/>
      <c r="E22" s="44">
        <v>12520</v>
      </c>
      <c r="F22" s="44"/>
      <c r="G22" s="131">
        <f t="shared" si="0"/>
        <v>1277.5510204081631</v>
      </c>
      <c r="I22" s="161"/>
      <c r="J22" s="128"/>
      <c r="K22" s="160"/>
    </row>
    <row r="23" spans="1:11" ht="18.75" x14ac:dyDescent="0.3">
      <c r="A23" s="152" t="s">
        <v>225</v>
      </c>
      <c r="B23" s="152" t="s">
        <v>122</v>
      </c>
      <c r="C23" s="152"/>
      <c r="D23" s="152"/>
      <c r="E23" s="44">
        <v>31194</v>
      </c>
      <c r="F23" s="44"/>
      <c r="G23" s="131">
        <f t="shared" si="0"/>
        <v>3183.0612244897957</v>
      </c>
      <c r="I23" s="161"/>
      <c r="J23" s="128"/>
      <c r="K23" s="160"/>
    </row>
    <row r="24" spans="1:11" ht="18.75" x14ac:dyDescent="0.3">
      <c r="A24" s="152" t="s">
        <v>225</v>
      </c>
      <c r="B24" s="152" t="s">
        <v>123</v>
      </c>
      <c r="C24" s="152"/>
      <c r="D24" s="152"/>
      <c r="E24" s="44">
        <v>65320</v>
      </c>
      <c r="F24" s="44"/>
      <c r="G24" s="131">
        <f t="shared" si="0"/>
        <v>6665.3061224489793</v>
      </c>
      <c r="I24" s="161"/>
      <c r="J24" s="128"/>
      <c r="K24" s="160"/>
    </row>
    <row r="25" spans="1:11" ht="18.75" x14ac:dyDescent="0.3">
      <c r="A25" s="152" t="s">
        <v>226</v>
      </c>
      <c r="B25" s="152" t="s">
        <v>124</v>
      </c>
      <c r="C25" s="152"/>
      <c r="D25" s="152"/>
      <c r="E25" s="44">
        <v>10981.67</v>
      </c>
      <c r="F25" s="44"/>
      <c r="G25" s="131">
        <f t="shared" si="0"/>
        <v>1120.5785714285714</v>
      </c>
      <c r="I25" s="161"/>
      <c r="J25" s="128"/>
      <c r="K25" s="160"/>
    </row>
    <row r="26" spans="1:11" ht="18.75" x14ac:dyDescent="0.3">
      <c r="A26" s="152" t="s">
        <v>226</v>
      </c>
      <c r="B26" s="152" t="s">
        <v>125</v>
      </c>
      <c r="C26" s="152"/>
      <c r="D26" s="152"/>
      <c r="E26" s="44">
        <v>6211</v>
      </c>
      <c r="F26" s="44"/>
      <c r="G26" s="131">
        <f t="shared" si="0"/>
        <v>633.77551020408157</v>
      </c>
      <c r="I26" s="161"/>
      <c r="J26" s="128"/>
      <c r="K26" s="160"/>
    </row>
    <row r="27" spans="1:11" ht="18.75" x14ac:dyDescent="0.3">
      <c r="A27" s="152" t="s">
        <v>227</v>
      </c>
      <c r="B27" s="152" t="s">
        <v>127</v>
      </c>
      <c r="C27" s="152"/>
      <c r="D27" s="152"/>
      <c r="E27" s="154">
        <v>43730</v>
      </c>
      <c r="F27" s="44" t="s">
        <v>283</v>
      </c>
      <c r="G27" s="131">
        <f t="shared" si="0"/>
        <v>4462.2448979591836</v>
      </c>
      <c r="I27" s="161"/>
      <c r="J27" s="128"/>
      <c r="K27" s="160"/>
    </row>
    <row r="28" spans="1:11" ht="18.75" x14ac:dyDescent="0.3">
      <c r="A28" s="152" t="s">
        <v>228</v>
      </c>
      <c r="B28" s="152" t="s">
        <v>128</v>
      </c>
      <c r="E28" s="44">
        <v>640</v>
      </c>
      <c r="F28" s="93"/>
      <c r="G28" s="131">
        <f t="shared" si="0"/>
        <v>65.306122448979593</v>
      </c>
      <c r="I28" s="161"/>
      <c r="J28" s="128"/>
      <c r="K28" s="160"/>
    </row>
    <row r="29" spans="1:11" ht="18.75" x14ac:dyDescent="0.3">
      <c r="A29" s="152" t="s">
        <v>228</v>
      </c>
      <c r="B29" s="152" t="s">
        <v>129</v>
      </c>
      <c r="E29" s="44">
        <v>7759.6</v>
      </c>
      <c r="F29" s="93"/>
      <c r="G29" s="131">
        <f t="shared" si="0"/>
        <v>791.79591836734687</v>
      </c>
      <c r="I29" s="161"/>
      <c r="J29" s="128"/>
      <c r="K29" s="160"/>
    </row>
    <row r="30" spans="1:11" ht="18.75" x14ac:dyDescent="0.3">
      <c r="A30" s="152" t="s">
        <v>228</v>
      </c>
      <c r="B30" s="152" t="s">
        <v>130</v>
      </c>
      <c r="E30" s="44">
        <v>24270</v>
      </c>
      <c r="F30" s="93"/>
      <c r="G30" s="131">
        <f t="shared" si="0"/>
        <v>2476.5306122448978</v>
      </c>
      <c r="I30" s="161"/>
      <c r="J30" s="128"/>
      <c r="K30" s="160"/>
    </row>
    <row r="31" spans="1:11" ht="18.75" x14ac:dyDescent="0.3">
      <c r="A31" s="152" t="s">
        <v>228</v>
      </c>
      <c r="B31" s="152" t="s">
        <v>131</v>
      </c>
      <c r="E31" s="154">
        <v>46277</v>
      </c>
      <c r="F31" s="93"/>
      <c r="G31" s="131">
        <f t="shared" si="0"/>
        <v>4722.1428571428569</v>
      </c>
      <c r="I31" s="161"/>
      <c r="J31" s="128"/>
      <c r="K31" s="160"/>
    </row>
    <row r="32" spans="1:11" ht="18.75" x14ac:dyDescent="0.3">
      <c r="A32" s="152" t="s">
        <v>229</v>
      </c>
      <c r="B32" s="152" t="s">
        <v>133</v>
      </c>
      <c r="E32" s="44">
        <v>54208.9</v>
      </c>
      <c r="F32" s="93"/>
      <c r="G32" s="131">
        <f t="shared" si="0"/>
        <v>5531.5204081632646</v>
      </c>
      <c r="I32" s="161"/>
      <c r="J32" s="128"/>
      <c r="K32" s="160"/>
    </row>
    <row r="33" spans="1:11" ht="18.75" x14ac:dyDescent="0.3">
      <c r="A33" s="152" t="s">
        <v>230</v>
      </c>
      <c r="B33" s="152" t="s">
        <v>134</v>
      </c>
      <c r="E33" s="44">
        <v>19530</v>
      </c>
      <c r="F33" s="93"/>
      <c r="G33" s="131">
        <f t="shared" si="0"/>
        <v>1992.8571428571427</v>
      </c>
      <c r="I33" s="161"/>
      <c r="J33" s="128"/>
      <c r="K33" s="160"/>
    </row>
    <row r="34" spans="1:11" ht="18.75" x14ac:dyDescent="0.3">
      <c r="A34" s="152" t="s">
        <v>231</v>
      </c>
      <c r="B34" s="152" t="s">
        <v>106</v>
      </c>
      <c r="E34" s="44">
        <v>2101.15</v>
      </c>
      <c r="F34" s="93"/>
      <c r="G34" s="131">
        <f t="shared" si="0"/>
        <v>214.40306122448979</v>
      </c>
      <c r="I34" s="161"/>
      <c r="J34" s="128"/>
      <c r="K34" s="160"/>
    </row>
    <row r="35" spans="1:11" ht="18.75" x14ac:dyDescent="0.3">
      <c r="A35" s="152" t="s">
        <v>232</v>
      </c>
      <c r="B35" s="152" t="s">
        <v>135</v>
      </c>
      <c r="E35" s="44">
        <v>18906.439999999999</v>
      </c>
      <c r="F35" s="93"/>
      <c r="G35" s="131">
        <f t="shared" si="0"/>
        <v>1929.2285714285711</v>
      </c>
      <c r="I35" s="161"/>
      <c r="J35" s="128"/>
      <c r="K35" s="160"/>
    </row>
    <row r="36" spans="1:11" ht="18.75" x14ac:dyDescent="0.3">
      <c r="A36" s="152" t="s">
        <v>233</v>
      </c>
      <c r="B36" s="152" t="s">
        <v>136</v>
      </c>
      <c r="E36" s="44">
        <v>4447.4399999999996</v>
      </c>
      <c r="F36" s="93"/>
      <c r="G36" s="131">
        <f t="shared" si="0"/>
        <v>453.82040816326526</v>
      </c>
      <c r="I36" s="161"/>
      <c r="J36" s="128"/>
      <c r="K36" s="160"/>
    </row>
    <row r="37" spans="1:11" ht="18.75" x14ac:dyDescent="0.3">
      <c r="A37" s="152" t="s">
        <v>233</v>
      </c>
      <c r="B37" s="152" t="s">
        <v>282</v>
      </c>
      <c r="E37" s="44">
        <v>8080</v>
      </c>
      <c r="F37" s="93"/>
      <c r="G37" s="131">
        <f t="shared" si="0"/>
        <v>824.48979591836724</v>
      </c>
      <c r="I37" s="161"/>
      <c r="J37" s="128"/>
      <c r="K37" s="160"/>
    </row>
    <row r="38" spans="1:11" ht="18.75" x14ac:dyDescent="0.3">
      <c r="A38" s="152" t="s">
        <v>233</v>
      </c>
      <c r="B38" s="152" t="s">
        <v>137</v>
      </c>
      <c r="E38" s="44">
        <v>9071.2000000000007</v>
      </c>
      <c r="F38" s="93"/>
      <c r="G38" s="131">
        <f t="shared" si="0"/>
        <v>925.63265306122446</v>
      </c>
      <c r="I38" s="161"/>
      <c r="J38" s="128"/>
      <c r="K38" s="160"/>
    </row>
    <row r="39" spans="1:11" ht="18.75" x14ac:dyDescent="0.3">
      <c r="A39" s="152" t="s">
        <v>234</v>
      </c>
      <c r="B39" s="152" t="s">
        <v>275</v>
      </c>
      <c r="E39" s="154">
        <v>38775.78</v>
      </c>
      <c r="F39" s="93"/>
      <c r="G39" s="131">
        <f t="shared" si="0"/>
        <v>3956.712244897959</v>
      </c>
      <c r="I39" s="161"/>
      <c r="J39" s="128"/>
      <c r="K39" s="160"/>
    </row>
    <row r="40" spans="1:11" ht="18.75" x14ac:dyDescent="0.3">
      <c r="A40" s="152" t="s">
        <v>235</v>
      </c>
      <c r="B40" s="152" t="s">
        <v>140</v>
      </c>
      <c r="E40" s="44">
        <v>21140</v>
      </c>
      <c r="F40" s="93"/>
      <c r="G40" s="131">
        <f t="shared" si="0"/>
        <v>2157.1428571428569</v>
      </c>
      <c r="I40" s="161"/>
      <c r="J40" s="128"/>
      <c r="K40" s="160"/>
    </row>
    <row r="41" spans="1:11" ht="18.75" x14ac:dyDescent="0.3">
      <c r="A41" s="152" t="s">
        <v>141</v>
      </c>
      <c r="B41" s="152" t="s">
        <v>142</v>
      </c>
      <c r="E41" s="44">
        <v>6578.67</v>
      </c>
      <c r="F41" s="93"/>
      <c r="G41" s="131">
        <f t="shared" si="0"/>
        <v>671.29285714285709</v>
      </c>
      <c r="I41" s="161"/>
      <c r="J41" s="128"/>
      <c r="K41" s="160"/>
    </row>
    <row r="42" spans="1:11" ht="18.75" x14ac:dyDescent="0.3">
      <c r="A42" s="152" t="s">
        <v>143</v>
      </c>
      <c r="B42" s="152" t="s">
        <v>144</v>
      </c>
      <c r="E42" s="44">
        <v>14800</v>
      </c>
      <c r="F42" s="93"/>
      <c r="G42" s="131">
        <f t="shared" si="0"/>
        <v>1510.204081632653</v>
      </c>
      <c r="I42" s="161"/>
      <c r="J42" s="128"/>
      <c r="K42" s="160"/>
    </row>
    <row r="43" spans="1:11" ht="18.75" x14ac:dyDescent="0.3">
      <c r="A43" s="152" t="s">
        <v>236</v>
      </c>
      <c r="B43" s="152" t="s">
        <v>145</v>
      </c>
      <c r="E43" s="44">
        <v>3605.99</v>
      </c>
      <c r="F43" s="93"/>
      <c r="G43" s="131">
        <f t="shared" si="0"/>
        <v>367.9581632653061</v>
      </c>
      <c r="I43" s="161"/>
      <c r="J43" s="128"/>
      <c r="K43" s="160"/>
    </row>
    <row r="44" spans="1:11" ht="18.75" x14ac:dyDescent="0.3">
      <c r="A44" s="152" t="s">
        <v>236</v>
      </c>
      <c r="B44" s="152" t="s">
        <v>146</v>
      </c>
      <c r="E44" s="44">
        <v>20495</v>
      </c>
      <c r="F44" s="93"/>
      <c r="G44" s="131">
        <f t="shared" si="0"/>
        <v>2091.3265306122448</v>
      </c>
      <c r="I44" s="161"/>
      <c r="J44" s="128"/>
      <c r="K44" s="160"/>
    </row>
    <row r="45" spans="1:11" ht="18.75" x14ac:dyDescent="0.3">
      <c r="A45" s="152" t="s">
        <v>237</v>
      </c>
      <c r="B45" s="152" t="s">
        <v>149</v>
      </c>
      <c r="E45" s="44">
        <v>55419</v>
      </c>
      <c r="F45" s="93"/>
      <c r="G45" s="131">
        <f t="shared" si="0"/>
        <v>5655</v>
      </c>
      <c r="I45" s="161"/>
      <c r="J45" s="128"/>
      <c r="K45" s="160"/>
    </row>
    <row r="46" spans="1:11" ht="18.75" x14ac:dyDescent="0.3">
      <c r="A46" s="152" t="s">
        <v>238</v>
      </c>
      <c r="B46" s="152" t="s">
        <v>108</v>
      </c>
      <c r="E46" s="44">
        <v>358934.16</v>
      </c>
      <c r="F46" s="93"/>
      <c r="G46" s="131">
        <f t="shared" si="0"/>
        <v>36625.934693877549</v>
      </c>
      <c r="I46" s="161"/>
      <c r="J46" s="128"/>
      <c r="K46" s="160"/>
    </row>
    <row r="47" spans="1:11" ht="18.75" x14ac:dyDescent="0.3">
      <c r="A47" s="152" t="s">
        <v>237</v>
      </c>
      <c r="B47" s="152" t="s">
        <v>150</v>
      </c>
      <c r="E47" s="44">
        <v>49026.65</v>
      </c>
      <c r="F47" s="93"/>
      <c r="G47" s="131">
        <f t="shared" si="0"/>
        <v>5002.7193877551017</v>
      </c>
      <c r="I47" s="161"/>
      <c r="J47" s="128"/>
      <c r="K47" s="160"/>
    </row>
    <row r="48" spans="1:11" ht="18.75" x14ac:dyDescent="0.3">
      <c r="A48" s="152" t="s">
        <v>236</v>
      </c>
      <c r="B48" s="152" t="s">
        <v>151</v>
      </c>
      <c r="E48" s="44">
        <v>3314</v>
      </c>
      <c r="F48" s="93"/>
      <c r="G48" s="131">
        <f t="shared" si="0"/>
        <v>338.16326530612241</v>
      </c>
      <c r="I48" s="161"/>
      <c r="J48" s="128"/>
      <c r="K48" s="160"/>
    </row>
    <row r="49" spans="1:11" ht="18.75" x14ac:dyDescent="0.3">
      <c r="A49" s="152" t="s">
        <v>238</v>
      </c>
      <c r="B49" s="152" t="s">
        <v>152</v>
      </c>
      <c r="E49" s="44">
        <v>114997.88</v>
      </c>
      <c r="F49" s="93"/>
      <c r="G49" s="131">
        <f t="shared" si="0"/>
        <v>11734.477551020407</v>
      </c>
      <c r="I49" s="161"/>
      <c r="J49" s="128"/>
      <c r="K49" s="160"/>
    </row>
    <row r="50" spans="1:11" ht="18.75" x14ac:dyDescent="0.3">
      <c r="A50" s="152" t="s">
        <v>238</v>
      </c>
      <c r="B50" s="152" t="s">
        <v>153</v>
      </c>
      <c r="E50" s="44">
        <v>62175.199999999997</v>
      </c>
      <c r="F50" s="93"/>
      <c r="G50" s="131">
        <f t="shared" si="0"/>
        <v>6344.4081632653051</v>
      </c>
      <c r="I50" s="161"/>
      <c r="J50" s="128"/>
      <c r="K50" s="160"/>
    </row>
    <row r="51" spans="1:11" ht="18.75" x14ac:dyDescent="0.3">
      <c r="A51" s="152" t="s">
        <v>238</v>
      </c>
      <c r="B51" s="152" t="s">
        <v>154</v>
      </c>
      <c r="E51" s="44">
        <v>65910</v>
      </c>
      <c r="F51" s="93"/>
      <c r="G51" s="131">
        <f t="shared" si="0"/>
        <v>6725.5102040816319</v>
      </c>
      <c r="I51" s="161"/>
      <c r="J51" s="128"/>
      <c r="K51" s="160"/>
    </row>
    <row r="52" spans="1:11" ht="18.75" x14ac:dyDescent="0.3">
      <c r="A52" s="152" t="s">
        <v>239</v>
      </c>
      <c r="B52" s="152" t="s">
        <v>155</v>
      </c>
      <c r="E52" s="44">
        <v>26829.759999999998</v>
      </c>
      <c r="F52" s="93"/>
      <c r="G52" s="131">
        <f t="shared" si="0"/>
        <v>2737.7306122448977</v>
      </c>
      <c r="I52" s="161"/>
      <c r="J52" s="128"/>
      <c r="K52" s="160"/>
    </row>
    <row r="53" spans="1:11" ht="18.75" x14ac:dyDescent="0.3">
      <c r="A53" s="152" t="s">
        <v>241</v>
      </c>
      <c r="B53" s="152" t="s">
        <v>157</v>
      </c>
      <c r="E53" s="44">
        <v>18906.439999999999</v>
      </c>
      <c r="F53" s="93"/>
      <c r="G53" s="131">
        <f t="shared" si="0"/>
        <v>1929.2285714285711</v>
      </c>
      <c r="I53" s="161"/>
      <c r="J53" s="128"/>
      <c r="K53" s="160"/>
    </row>
    <row r="54" spans="1:11" ht="18.75" x14ac:dyDescent="0.3">
      <c r="A54" s="152" t="s">
        <v>241</v>
      </c>
      <c r="B54" s="152" t="s">
        <v>158</v>
      </c>
      <c r="E54" s="44">
        <v>83191.95</v>
      </c>
      <c r="F54" s="93"/>
      <c r="G54" s="131">
        <f t="shared" si="0"/>
        <v>8488.9744897959172</v>
      </c>
      <c r="I54" s="161"/>
      <c r="J54" s="128"/>
      <c r="K54" s="160"/>
    </row>
    <row r="55" spans="1:11" ht="18.75" x14ac:dyDescent="0.3">
      <c r="A55" s="152" t="s">
        <v>242</v>
      </c>
      <c r="B55" s="152" t="s">
        <v>159</v>
      </c>
      <c r="E55" s="44">
        <v>22700</v>
      </c>
      <c r="F55" s="93"/>
      <c r="G55" s="131">
        <f t="shared" si="0"/>
        <v>2316.3265306122448</v>
      </c>
      <c r="I55" s="161"/>
      <c r="J55" s="128"/>
      <c r="K55" s="160"/>
    </row>
    <row r="56" spans="1:11" ht="18.75" x14ac:dyDescent="0.3">
      <c r="A56" s="152" t="s">
        <v>243</v>
      </c>
      <c r="B56" s="152" t="s">
        <v>144</v>
      </c>
      <c r="E56" s="44">
        <v>18650</v>
      </c>
      <c r="F56" s="93"/>
      <c r="G56" s="131">
        <f t="shared" si="0"/>
        <v>1903.0612244897957</v>
      </c>
      <c r="I56" s="161"/>
      <c r="J56" s="128"/>
      <c r="K56" s="160"/>
    </row>
    <row r="57" spans="1:11" ht="20.25" customHeight="1" x14ac:dyDescent="0.3">
      <c r="A57" s="152" t="s">
        <v>244</v>
      </c>
      <c r="B57" s="152" t="s">
        <v>160</v>
      </c>
      <c r="E57" s="44">
        <v>14372.88</v>
      </c>
      <c r="F57" s="93"/>
      <c r="G57" s="131">
        <f t="shared" si="0"/>
        <v>1466.6204081632652</v>
      </c>
      <c r="I57" s="161"/>
      <c r="J57" s="128"/>
      <c r="K57" s="160"/>
    </row>
    <row r="58" spans="1:11" ht="18.75" x14ac:dyDescent="0.3">
      <c r="A58" s="152" t="s">
        <v>244</v>
      </c>
      <c r="B58" s="152" t="s">
        <v>161</v>
      </c>
      <c r="E58" s="44">
        <v>9490</v>
      </c>
      <c r="F58" s="93"/>
      <c r="G58" s="131">
        <f t="shared" si="0"/>
        <v>968.36734693877543</v>
      </c>
      <c r="I58" s="161"/>
      <c r="J58" s="128"/>
      <c r="K58" s="160"/>
    </row>
    <row r="59" spans="1:11" ht="18.75" x14ac:dyDescent="0.3">
      <c r="A59" s="152" t="s">
        <v>244</v>
      </c>
      <c r="B59" s="152" t="s">
        <v>162</v>
      </c>
      <c r="E59" s="44">
        <v>11320</v>
      </c>
      <c r="F59" s="93"/>
      <c r="G59" s="131">
        <f t="shared" si="0"/>
        <v>1155.1020408163265</v>
      </c>
      <c r="I59" s="161"/>
      <c r="J59" s="128"/>
      <c r="K59" s="160"/>
    </row>
    <row r="60" spans="1:11" ht="18.75" x14ac:dyDescent="0.3">
      <c r="A60" s="152" t="s">
        <v>244</v>
      </c>
      <c r="B60" s="152" t="s">
        <v>163</v>
      </c>
      <c r="E60" s="44">
        <v>9460</v>
      </c>
      <c r="F60" s="93"/>
      <c r="G60" s="131">
        <f t="shared" si="0"/>
        <v>965.30612244897952</v>
      </c>
      <c r="I60" s="161"/>
      <c r="J60" s="128"/>
      <c r="K60" s="160"/>
    </row>
    <row r="61" spans="1:11" ht="18.75" x14ac:dyDescent="0.3">
      <c r="A61" s="152" t="s">
        <v>245</v>
      </c>
      <c r="B61" s="152" t="s">
        <v>164</v>
      </c>
      <c r="E61" s="44">
        <v>19800</v>
      </c>
      <c r="F61" s="93"/>
      <c r="G61" s="131">
        <f t="shared" ref="G61:G88" si="1">E61/9.8</f>
        <v>2020.408163265306</v>
      </c>
      <c r="I61" s="161"/>
      <c r="J61" s="128"/>
      <c r="K61" s="160"/>
    </row>
    <row r="62" spans="1:11" ht="18.75" x14ac:dyDescent="0.3">
      <c r="A62" s="152" t="s">
        <v>244</v>
      </c>
      <c r="B62" s="152" t="s">
        <v>165</v>
      </c>
      <c r="E62" s="44">
        <v>5560</v>
      </c>
      <c r="F62" s="93"/>
      <c r="G62" s="131">
        <f t="shared" si="1"/>
        <v>567.34693877551013</v>
      </c>
      <c r="I62" s="161"/>
      <c r="J62" s="128"/>
      <c r="K62" s="160"/>
    </row>
    <row r="63" spans="1:11" ht="18.75" x14ac:dyDescent="0.3">
      <c r="A63" s="152" t="s">
        <v>244</v>
      </c>
      <c r="B63" s="152" t="s">
        <v>166</v>
      </c>
      <c r="E63" s="44">
        <v>7060</v>
      </c>
      <c r="F63" s="93"/>
      <c r="G63" s="131">
        <f t="shared" si="1"/>
        <v>720.40816326530603</v>
      </c>
      <c r="I63" s="161"/>
      <c r="J63" s="128"/>
      <c r="K63" s="160"/>
    </row>
    <row r="64" spans="1:11" ht="18.75" x14ac:dyDescent="0.3">
      <c r="A64" s="152" t="s">
        <v>244</v>
      </c>
      <c r="B64" s="152" t="s">
        <v>167</v>
      </c>
      <c r="E64" s="44">
        <v>8570</v>
      </c>
      <c r="F64" s="93"/>
      <c r="G64" s="131">
        <f t="shared" si="1"/>
        <v>874.48979591836724</v>
      </c>
      <c r="I64" s="161"/>
      <c r="J64" s="128"/>
      <c r="K64" s="160"/>
    </row>
    <row r="65" spans="1:11" ht="18.75" x14ac:dyDescent="0.3">
      <c r="A65" s="152" t="s">
        <v>244</v>
      </c>
      <c r="B65" s="152" t="s">
        <v>168</v>
      </c>
      <c r="E65" s="44">
        <v>11920</v>
      </c>
      <c r="F65" s="93"/>
      <c r="G65" s="131">
        <f t="shared" si="1"/>
        <v>1216.3265306122448</v>
      </c>
      <c r="I65" s="161"/>
      <c r="J65" s="128"/>
      <c r="K65" s="160"/>
    </row>
    <row r="66" spans="1:11" ht="18.75" x14ac:dyDescent="0.3">
      <c r="A66" s="152" t="s">
        <v>244</v>
      </c>
      <c r="B66" s="152" t="s">
        <v>169</v>
      </c>
      <c r="E66" s="44">
        <v>11010</v>
      </c>
      <c r="F66" s="93"/>
      <c r="G66" s="131">
        <f t="shared" si="1"/>
        <v>1123.4693877551019</v>
      </c>
      <c r="I66" s="161"/>
      <c r="J66" s="128"/>
      <c r="K66" s="160"/>
    </row>
    <row r="67" spans="1:11" ht="18.75" x14ac:dyDescent="0.3">
      <c r="A67" s="152" t="s">
        <v>244</v>
      </c>
      <c r="B67" s="152" t="s">
        <v>170</v>
      </c>
      <c r="E67" s="44">
        <v>9490</v>
      </c>
      <c r="F67" s="93"/>
      <c r="G67" s="131">
        <f t="shared" si="1"/>
        <v>968.36734693877543</v>
      </c>
      <c r="I67" s="161"/>
      <c r="J67" s="128"/>
      <c r="K67" s="160"/>
    </row>
    <row r="68" spans="1:11" ht="18.75" x14ac:dyDescent="0.3">
      <c r="A68" s="152" t="s">
        <v>244</v>
      </c>
      <c r="B68" s="152" t="s">
        <v>171</v>
      </c>
      <c r="E68" s="44">
        <v>11940</v>
      </c>
      <c r="F68" s="93"/>
      <c r="G68" s="131">
        <f t="shared" si="1"/>
        <v>1218.3673469387754</v>
      </c>
      <c r="I68" s="161"/>
      <c r="J68" s="128"/>
      <c r="K68" s="160"/>
    </row>
    <row r="69" spans="1:11" ht="18.75" x14ac:dyDescent="0.3">
      <c r="A69" s="152" t="s">
        <v>246</v>
      </c>
      <c r="B69" s="152" t="s">
        <v>172</v>
      </c>
      <c r="E69" s="44">
        <v>28220</v>
      </c>
      <c r="F69" s="93"/>
      <c r="G69" s="131">
        <f t="shared" si="1"/>
        <v>2879.5918367346935</v>
      </c>
      <c r="I69" s="161"/>
      <c r="J69" s="128"/>
      <c r="K69" s="160"/>
    </row>
    <row r="70" spans="1:11" ht="18.75" x14ac:dyDescent="0.3">
      <c r="A70" s="152" t="s">
        <v>246</v>
      </c>
      <c r="B70" s="152" t="s">
        <v>174</v>
      </c>
      <c r="E70" s="44">
        <v>1856.7</v>
      </c>
      <c r="F70" s="93"/>
      <c r="G70" s="131">
        <f t="shared" si="1"/>
        <v>189.45918367346937</v>
      </c>
      <c r="I70" s="161"/>
      <c r="J70" s="128"/>
      <c r="K70" s="160"/>
    </row>
    <row r="71" spans="1:11" ht="18.75" x14ac:dyDescent="0.3">
      <c r="A71" s="152" t="s">
        <v>247</v>
      </c>
      <c r="B71" s="152" t="s">
        <v>175</v>
      </c>
      <c r="E71" s="44">
        <v>11250</v>
      </c>
      <c r="F71" s="93"/>
      <c r="G71" s="131">
        <f t="shared" si="1"/>
        <v>1147.9591836734694</v>
      </c>
      <c r="I71" s="161"/>
      <c r="J71" s="128"/>
      <c r="K71" s="160"/>
    </row>
    <row r="72" spans="1:11" ht="18.75" x14ac:dyDescent="0.3">
      <c r="A72" s="152"/>
      <c r="B72" s="152" t="s">
        <v>176</v>
      </c>
      <c r="E72" s="44"/>
      <c r="F72" s="93"/>
      <c r="G72" s="131">
        <f t="shared" si="1"/>
        <v>0</v>
      </c>
      <c r="I72" s="161"/>
      <c r="J72" s="128"/>
      <c r="K72" s="160"/>
    </row>
    <row r="73" spans="1:11" ht="18.75" x14ac:dyDescent="0.3">
      <c r="A73" s="152" t="s">
        <v>248</v>
      </c>
      <c r="B73" s="152" t="s">
        <v>185</v>
      </c>
      <c r="E73" s="44">
        <v>16470</v>
      </c>
      <c r="F73" s="93"/>
      <c r="G73" s="131">
        <f t="shared" si="1"/>
        <v>1680.612244897959</v>
      </c>
      <c r="I73" s="161"/>
      <c r="J73" s="128"/>
      <c r="K73" s="160"/>
    </row>
    <row r="74" spans="1:11" ht="18.75" x14ac:dyDescent="0.3">
      <c r="A74" s="152" t="s">
        <v>249</v>
      </c>
      <c r="B74" s="152" t="s">
        <v>186</v>
      </c>
      <c r="E74" s="44">
        <v>216760</v>
      </c>
      <c r="F74" s="93"/>
      <c r="G74" s="131">
        <f t="shared" si="1"/>
        <v>22118.367346938772</v>
      </c>
      <c r="I74" s="161"/>
      <c r="J74" s="128"/>
      <c r="K74" s="160"/>
    </row>
    <row r="75" spans="1:11" ht="18.75" x14ac:dyDescent="0.3">
      <c r="A75" s="152" t="s">
        <v>250</v>
      </c>
      <c r="B75" s="152" t="s">
        <v>187</v>
      </c>
      <c r="E75" s="44">
        <v>17575</v>
      </c>
      <c r="F75" s="93"/>
      <c r="G75" s="131">
        <f t="shared" si="1"/>
        <v>1793.3673469387754</v>
      </c>
      <c r="I75" s="161"/>
      <c r="J75" s="128"/>
      <c r="K75" s="160"/>
    </row>
    <row r="76" spans="1:11" ht="18.75" x14ac:dyDescent="0.3">
      <c r="A76" s="152" t="s">
        <v>251</v>
      </c>
      <c r="B76" s="152" t="s">
        <v>106</v>
      </c>
      <c r="E76" s="44">
        <v>6837.27</v>
      </c>
      <c r="F76" s="93"/>
      <c r="G76" s="131">
        <f t="shared" si="1"/>
        <v>697.68061224489793</v>
      </c>
      <c r="I76" s="161"/>
      <c r="J76" s="128"/>
      <c r="K76" s="160"/>
    </row>
    <row r="77" spans="1:11" ht="18.75" x14ac:dyDescent="0.3">
      <c r="A77" s="152" t="s">
        <v>252</v>
      </c>
      <c r="B77" s="152" t="s">
        <v>188</v>
      </c>
      <c r="E77" s="44">
        <v>20000</v>
      </c>
      <c r="F77" s="93"/>
      <c r="G77" s="131">
        <f t="shared" si="1"/>
        <v>2040.8163265306121</v>
      </c>
      <c r="I77" s="20" t="s">
        <v>289</v>
      </c>
      <c r="J77" s="128" t="s">
        <v>290</v>
      </c>
      <c r="K77" s="160"/>
    </row>
    <row r="78" spans="1:11" ht="18.75" x14ac:dyDescent="0.3">
      <c r="A78" s="152" t="s">
        <v>252</v>
      </c>
      <c r="B78" s="152" t="s">
        <v>189</v>
      </c>
      <c r="E78" s="44">
        <v>10630</v>
      </c>
      <c r="F78" s="93"/>
      <c r="G78" s="131">
        <f t="shared" si="1"/>
        <v>1084.6938775510203</v>
      </c>
      <c r="I78" s="161">
        <v>449</v>
      </c>
      <c r="J78" s="128">
        <v>60</v>
      </c>
      <c r="K78" s="160"/>
    </row>
    <row r="79" spans="1:11" ht="18.75" x14ac:dyDescent="0.3">
      <c r="A79" s="152" t="s">
        <v>252</v>
      </c>
      <c r="B79" s="152" t="s">
        <v>190</v>
      </c>
      <c r="E79" s="154">
        <v>18906.439999999999</v>
      </c>
      <c r="F79" s="93"/>
      <c r="G79" s="131">
        <f t="shared" si="1"/>
        <v>1929.2285714285711</v>
      </c>
      <c r="I79" s="161">
        <v>370</v>
      </c>
      <c r="J79" s="128">
        <v>60</v>
      </c>
      <c r="K79" s="160"/>
    </row>
    <row r="80" spans="1:11" ht="18.75" x14ac:dyDescent="0.3">
      <c r="A80" s="152" t="s">
        <v>252</v>
      </c>
      <c r="B80" s="152" t="s">
        <v>191</v>
      </c>
      <c r="E80" s="154">
        <v>2255</v>
      </c>
      <c r="F80" s="93"/>
      <c r="G80" s="131">
        <f t="shared" si="1"/>
        <v>230.10204081632651</v>
      </c>
      <c r="I80" s="161">
        <v>6</v>
      </c>
      <c r="J80" s="128">
        <v>60</v>
      </c>
      <c r="K80" s="160"/>
    </row>
    <row r="81" spans="1:16" ht="18.75" x14ac:dyDescent="0.3">
      <c r="A81" s="152" t="s">
        <v>253</v>
      </c>
      <c r="B81" s="152" t="s">
        <v>192</v>
      </c>
      <c r="E81" s="44">
        <v>58132.2</v>
      </c>
      <c r="F81" s="93"/>
      <c r="G81" s="131">
        <f t="shared" si="1"/>
        <v>5931.8571428571422</v>
      </c>
      <c r="I81" s="161">
        <v>240</v>
      </c>
      <c r="J81" s="128">
        <v>60</v>
      </c>
      <c r="K81" s="160"/>
    </row>
    <row r="82" spans="1:16" ht="18.75" x14ac:dyDescent="0.3">
      <c r="A82" s="152"/>
      <c r="B82" s="152"/>
      <c r="E82" s="44"/>
      <c r="F82" s="93"/>
      <c r="G82" s="131"/>
      <c r="I82" s="161"/>
      <c r="J82" s="128">
        <v>60</v>
      </c>
      <c r="K82" s="160"/>
    </row>
    <row r="83" spans="1:16" ht="18.75" x14ac:dyDescent="0.3">
      <c r="A83" s="152" t="s">
        <v>254</v>
      </c>
      <c r="B83" s="152" t="s">
        <v>193</v>
      </c>
      <c r="E83" s="44">
        <v>34200</v>
      </c>
      <c r="F83" s="93"/>
      <c r="G83" s="131">
        <f t="shared" si="1"/>
        <v>3489.7959183673465</v>
      </c>
      <c r="I83" s="210">
        <v>695</v>
      </c>
      <c r="J83" s="128">
        <v>125</v>
      </c>
      <c r="K83" s="160"/>
    </row>
    <row r="84" spans="1:16" ht="18.75" x14ac:dyDescent="0.3">
      <c r="A84" s="152" t="s">
        <v>254</v>
      </c>
      <c r="B84" s="152" t="s">
        <v>195</v>
      </c>
      <c r="E84" s="154">
        <v>35646</v>
      </c>
      <c r="F84" s="93"/>
      <c r="G84" s="131">
        <f t="shared" si="1"/>
        <v>3637.3469387755099</v>
      </c>
      <c r="I84" s="210">
        <v>37800</v>
      </c>
      <c r="J84" s="162">
        <v>60</v>
      </c>
      <c r="K84" s="160"/>
    </row>
    <row r="85" spans="1:16" ht="18.75" x14ac:dyDescent="0.3">
      <c r="A85" s="152" t="s">
        <v>255</v>
      </c>
      <c r="B85" s="152" t="s">
        <v>196</v>
      </c>
      <c r="E85" s="154">
        <v>36162.04</v>
      </c>
      <c r="F85" s="93"/>
      <c r="G85" s="131">
        <f t="shared" si="1"/>
        <v>3690.0040816326527</v>
      </c>
      <c r="I85" s="210">
        <v>227.5</v>
      </c>
      <c r="J85" s="128">
        <v>55</v>
      </c>
      <c r="K85" s="160"/>
    </row>
    <row r="86" spans="1:16" ht="18.75" x14ac:dyDescent="0.3">
      <c r="A86" s="152" t="s">
        <v>255</v>
      </c>
      <c r="B86" s="152" t="s">
        <v>202</v>
      </c>
      <c r="E86" s="44">
        <v>45820</v>
      </c>
      <c r="F86" s="93"/>
      <c r="G86" s="131">
        <f t="shared" si="1"/>
        <v>4675.5102040816328</v>
      </c>
      <c r="I86" s="210">
        <v>3760</v>
      </c>
      <c r="J86" s="128">
        <v>60</v>
      </c>
      <c r="K86" s="160"/>
    </row>
    <row r="87" spans="1:16" ht="18.75" x14ac:dyDescent="0.3">
      <c r="A87" s="152" t="s">
        <v>257</v>
      </c>
      <c r="B87" s="152" t="s">
        <v>203</v>
      </c>
      <c r="E87" s="44">
        <v>3705</v>
      </c>
      <c r="F87" s="93"/>
      <c r="G87" s="131">
        <f t="shared" si="1"/>
        <v>378.0612244897959</v>
      </c>
      <c r="I87" s="125">
        <f>SUM(I78:I86)</f>
        <v>43547.5</v>
      </c>
      <c r="J87" s="128">
        <v>55</v>
      </c>
      <c r="K87" s="160"/>
    </row>
    <row r="88" spans="1:16" ht="18.75" x14ac:dyDescent="0.3">
      <c r="A88" s="152" t="s">
        <v>257</v>
      </c>
      <c r="B88" s="152" t="s">
        <v>288</v>
      </c>
      <c r="E88" s="205">
        <v>-43547.5</v>
      </c>
      <c r="F88" s="93"/>
      <c r="G88" s="131">
        <f t="shared" si="1"/>
        <v>-4443.6224489795914</v>
      </c>
      <c r="I88" s="161"/>
      <c r="J88" s="128">
        <v>125</v>
      </c>
      <c r="K88" s="160"/>
    </row>
    <row r="89" spans="1:16" ht="18.75" x14ac:dyDescent="0.3">
      <c r="A89" s="152"/>
      <c r="B89" s="152"/>
      <c r="E89" s="44"/>
      <c r="F89" s="93"/>
      <c r="G89" s="131"/>
      <c r="I89" s="161"/>
      <c r="J89" s="128">
        <v>125</v>
      </c>
      <c r="K89" s="160"/>
    </row>
    <row r="90" spans="1:16" ht="18.75" x14ac:dyDescent="0.3">
      <c r="B90" s="155" t="s">
        <v>205</v>
      </c>
      <c r="E90" s="156">
        <f>SUM(E6:E89)</f>
        <v>2688948.4799999995</v>
      </c>
      <c r="F90" s="93"/>
      <c r="G90" s="156">
        <f>SUM(G6:G89)</f>
        <v>274382.49795918376</v>
      </c>
      <c r="I90" s="204"/>
      <c r="J90" s="128">
        <v>125</v>
      </c>
      <c r="K90" s="160"/>
    </row>
    <row r="91" spans="1:16" ht="15.75" x14ac:dyDescent="0.25">
      <c r="A91" s="118"/>
      <c r="B91" s="164"/>
      <c r="C91" s="164"/>
      <c r="D91" s="118"/>
      <c r="E91" s="118"/>
      <c r="F91" s="128"/>
      <c r="G91" s="165"/>
      <c r="H91" s="128"/>
      <c r="I91" s="161"/>
      <c r="J91" s="162">
        <v>125</v>
      </c>
      <c r="K91" s="160"/>
      <c r="L91" s="20"/>
      <c r="M91" s="20"/>
      <c r="N91" s="20"/>
      <c r="O91" s="20"/>
      <c r="P91" s="20"/>
    </row>
    <row r="92" spans="1:16" ht="15.75" x14ac:dyDescent="0.25">
      <c r="A92" s="118"/>
      <c r="B92" s="164"/>
      <c r="C92" s="164"/>
      <c r="D92" s="206">
        <f>E90/9.8</f>
        <v>274382.49795918359</v>
      </c>
      <c r="E92" s="118"/>
      <c r="F92" s="128"/>
      <c r="G92" s="165"/>
      <c r="H92" s="128"/>
      <c r="I92" s="161"/>
      <c r="J92" s="128">
        <v>30</v>
      </c>
      <c r="K92" s="160"/>
      <c r="L92" s="20"/>
      <c r="M92" s="20"/>
      <c r="N92" s="20"/>
      <c r="O92" s="20"/>
      <c r="P92" s="20"/>
    </row>
    <row r="93" spans="1:16" ht="17.25" x14ac:dyDescent="0.3">
      <c r="A93" s="85" t="s">
        <v>19</v>
      </c>
      <c r="B93" s="85"/>
      <c r="C93" s="85"/>
      <c r="D93" s="86"/>
      <c r="E93" s="42"/>
      <c r="F93" s="43"/>
      <c r="H93" s="128"/>
      <c r="I93" s="161"/>
      <c r="J93" s="128">
        <v>55</v>
      </c>
      <c r="K93" s="160"/>
      <c r="L93" s="20"/>
      <c r="M93" s="20"/>
      <c r="N93" s="20"/>
      <c r="O93" s="20"/>
      <c r="P93" s="20"/>
    </row>
    <row r="94" spans="1:16" ht="15.75" x14ac:dyDescent="0.25">
      <c r="A94" s="252" t="s">
        <v>21</v>
      </c>
      <c r="B94" s="252"/>
      <c r="C94" s="252"/>
      <c r="D94" s="252"/>
      <c r="E94" s="42"/>
      <c r="F94" s="43"/>
      <c r="H94" s="128"/>
      <c r="I94" s="161"/>
      <c r="J94" s="128">
        <v>60</v>
      </c>
      <c r="K94" s="160"/>
      <c r="L94" s="20"/>
      <c r="M94" s="20"/>
      <c r="N94" s="20"/>
      <c r="O94" s="20"/>
      <c r="P94" s="20"/>
    </row>
    <row r="95" spans="1:16" ht="20.25" x14ac:dyDescent="0.25">
      <c r="A95" s="89" t="s">
        <v>0</v>
      </c>
      <c r="B95" s="87"/>
      <c r="C95" s="87"/>
      <c r="D95" s="88"/>
      <c r="E95" s="42"/>
      <c r="F95" s="43"/>
      <c r="H95" s="128"/>
      <c r="I95" s="161"/>
      <c r="J95" s="128">
        <v>300</v>
      </c>
      <c r="K95" s="160"/>
      <c r="L95" s="20"/>
      <c r="M95" s="20"/>
      <c r="N95" s="20"/>
      <c r="O95" s="20"/>
      <c r="P95" s="20"/>
    </row>
    <row r="96" spans="1:16" ht="17.25" x14ac:dyDescent="0.3">
      <c r="A96" s="177" t="s">
        <v>98</v>
      </c>
      <c r="B96" s="178"/>
      <c r="C96" s="178"/>
      <c r="D96" s="179"/>
      <c r="E96" s="179"/>
      <c r="F96" s="180"/>
      <c r="G96" s="181"/>
      <c r="H96" s="128"/>
      <c r="I96" s="161"/>
      <c r="J96" s="128">
        <v>125</v>
      </c>
      <c r="K96" s="160"/>
      <c r="L96" s="20"/>
      <c r="M96" s="20"/>
      <c r="N96" s="20"/>
      <c r="O96" s="20"/>
      <c r="P96" s="20"/>
    </row>
    <row r="97" spans="1:16" ht="16.5" x14ac:dyDescent="0.3">
      <c r="A97" s="182" t="s">
        <v>206</v>
      </c>
      <c r="B97" s="183"/>
      <c r="C97" s="183"/>
      <c r="D97" s="182" t="s">
        <v>279</v>
      </c>
      <c r="E97" s="184" t="s">
        <v>207</v>
      </c>
      <c r="F97" s="185" t="s">
        <v>281</v>
      </c>
      <c r="G97" s="185" t="s">
        <v>208</v>
      </c>
      <c r="H97" s="128"/>
      <c r="I97" s="161"/>
      <c r="J97" s="128">
        <v>55</v>
      </c>
      <c r="K97" s="160"/>
      <c r="L97" s="20"/>
      <c r="M97" s="20"/>
      <c r="N97" s="20"/>
      <c r="O97" s="20"/>
      <c r="P97" s="20"/>
    </row>
    <row r="98" spans="1:16" ht="15.75" x14ac:dyDescent="0.25">
      <c r="A98" s="118"/>
      <c r="B98" s="164"/>
      <c r="C98" s="164"/>
      <c r="D98" s="128"/>
      <c r="E98" s="118"/>
      <c r="F98" s="128"/>
      <c r="G98" s="165"/>
      <c r="H98" s="128"/>
      <c r="I98" s="161"/>
      <c r="J98" s="128">
        <v>125</v>
      </c>
      <c r="K98" s="160"/>
      <c r="L98" s="20"/>
      <c r="M98" s="20"/>
      <c r="N98" s="20"/>
      <c r="O98" s="20"/>
      <c r="P98" s="20"/>
    </row>
    <row r="99" spans="1:16" ht="18.75" x14ac:dyDescent="0.3">
      <c r="A99" s="152" t="s">
        <v>101</v>
      </c>
      <c r="B99" s="153" t="s">
        <v>102</v>
      </c>
      <c r="C99" s="153"/>
      <c r="D99" s="153"/>
      <c r="E99" s="44">
        <v>15680</v>
      </c>
      <c r="F99" s="44"/>
      <c r="G99" s="131">
        <f t="shared" ref="G99:G101" si="2">E99/9.8</f>
        <v>1599.9999999999998</v>
      </c>
      <c r="H99" s="128"/>
      <c r="I99" s="161"/>
      <c r="J99" s="128">
        <v>125</v>
      </c>
      <c r="K99" s="160"/>
      <c r="L99" s="20"/>
      <c r="M99" s="20"/>
      <c r="N99" s="20"/>
      <c r="O99" s="20"/>
      <c r="P99" s="20"/>
    </row>
    <row r="100" spans="1:16" ht="18.75" x14ac:dyDescent="0.3">
      <c r="A100" s="152" t="s">
        <v>218</v>
      </c>
      <c r="B100" s="153" t="s">
        <v>114</v>
      </c>
      <c r="C100" s="153"/>
      <c r="D100" s="153"/>
      <c r="E100" s="44">
        <v>9800</v>
      </c>
      <c r="F100" s="44"/>
      <c r="G100" s="131">
        <f t="shared" si="2"/>
        <v>999.99999999999989</v>
      </c>
      <c r="H100" s="128"/>
      <c r="I100" s="161"/>
      <c r="J100" s="128">
        <v>125</v>
      </c>
      <c r="K100" s="160"/>
      <c r="L100" s="20"/>
      <c r="M100" s="20"/>
      <c r="N100" s="20"/>
      <c r="O100" s="20"/>
      <c r="P100" s="20"/>
    </row>
    <row r="101" spans="1:16" ht="18.75" x14ac:dyDescent="0.3">
      <c r="A101" s="152" t="s">
        <v>219</v>
      </c>
      <c r="B101" s="152" t="s">
        <v>115</v>
      </c>
      <c r="C101" s="152"/>
      <c r="D101" s="152"/>
      <c r="E101" s="44">
        <v>9408</v>
      </c>
      <c r="F101" s="44"/>
      <c r="G101" s="131">
        <f t="shared" si="2"/>
        <v>959.99999999999989</v>
      </c>
      <c r="H101" s="128"/>
      <c r="I101" s="161"/>
      <c r="J101" s="128">
        <v>60</v>
      </c>
      <c r="K101" s="160"/>
      <c r="L101" s="20"/>
      <c r="M101" s="20"/>
      <c r="N101" s="20"/>
      <c r="O101" s="20"/>
      <c r="P101" s="20"/>
    </row>
    <row r="102" spans="1:16" ht="18.75" x14ac:dyDescent="0.3">
      <c r="A102" s="152" t="s">
        <v>226</v>
      </c>
      <c r="B102" s="152" t="s">
        <v>126</v>
      </c>
      <c r="C102" s="152"/>
      <c r="D102" s="152"/>
      <c r="E102" s="44">
        <v>9800</v>
      </c>
      <c r="F102" s="44"/>
      <c r="G102" s="131">
        <v>1000</v>
      </c>
      <c r="H102" s="128"/>
      <c r="I102" s="161"/>
      <c r="J102" s="128">
        <v>40</v>
      </c>
      <c r="K102" s="160"/>
      <c r="L102" s="20"/>
      <c r="M102" s="20"/>
      <c r="N102" s="20"/>
      <c r="O102" s="20"/>
      <c r="P102" s="20"/>
    </row>
    <row r="103" spans="1:16" ht="18.75" x14ac:dyDescent="0.3">
      <c r="A103" s="152" t="s">
        <v>228</v>
      </c>
      <c r="B103" s="152" t="s">
        <v>132</v>
      </c>
      <c r="E103" s="44">
        <v>7840</v>
      </c>
      <c r="F103" s="93"/>
      <c r="G103" s="131">
        <f t="shared" ref="G103:G105" si="3">E103/9.8</f>
        <v>799.99999999999989</v>
      </c>
      <c r="H103" s="128"/>
      <c r="I103" s="161"/>
      <c r="J103" s="128">
        <v>125</v>
      </c>
      <c r="K103" s="160"/>
      <c r="L103" s="20"/>
      <c r="M103" s="20"/>
      <c r="N103" s="20"/>
      <c r="O103" s="20"/>
      <c r="P103" s="20"/>
    </row>
    <row r="104" spans="1:16" ht="18.75" x14ac:dyDescent="0.3">
      <c r="A104" s="152" t="s">
        <v>234</v>
      </c>
      <c r="B104" s="152" t="s">
        <v>276</v>
      </c>
      <c r="E104" s="44">
        <v>1960</v>
      </c>
      <c r="F104" s="93"/>
      <c r="G104" s="131">
        <f t="shared" si="3"/>
        <v>199.99999999999997</v>
      </c>
      <c r="H104" s="128"/>
      <c r="I104" s="161"/>
      <c r="J104" s="128">
        <v>125</v>
      </c>
      <c r="K104" s="160"/>
      <c r="L104" s="20"/>
      <c r="M104" s="20"/>
      <c r="N104" s="20"/>
      <c r="O104" s="20"/>
      <c r="P104" s="20"/>
    </row>
    <row r="105" spans="1:16" ht="18.75" x14ac:dyDescent="0.3">
      <c r="A105" s="152" t="s">
        <v>234</v>
      </c>
      <c r="B105" s="152" t="s">
        <v>277</v>
      </c>
      <c r="E105" s="44">
        <v>5880</v>
      </c>
      <c r="F105" s="93"/>
      <c r="G105" s="131">
        <f t="shared" si="3"/>
        <v>600</v>
      </c>
      <c r="H105" s="128"/>
      <c r="I105" s="161"/>
      <c r="J105" s="128">
        <v>60</v>
      </c>
      <c r="K105" s="160"/>
      <c r="L105" s="20"/>
      <c r="M105" s="20"/>
      <c r="N105" s="20"/>
      <c r="O105" s="20"/>
      <c r="P105" s="20"/>
    </row>
    <row r="106" spans="1:16" ht="18.75" x14ac:dyDescent="0.3">
      <c r="A106" s="152" t="s">
        <v>236</v>
      </c>
      <c r="B106" s="152" t="s">
        <v>147</v>
      </c>
      <c r="E106" s="44">
        <v>49000</v>
      </c>
      <c r="F106" s="93" t="s">
        <v>148</v>
      </c>
      <c r="G106" s="131">
        <f>5000</f>
        <v>5000</v>
      </c>
      <c r="H106" s="128"/>
      <c r="I106" s="161"/>
      <c r="J106" s="128">
        <v>60</v>
      </c>
      <c r="K106" s="160"/>
      <c r="L106" s="20"/>
      <c r="M106" s="20"/>
      <c r="N106" s="20"/>
      <c r="O106" s="20"/>
      <c r="P106" s="20"/>
    </row>
    <row r="107" spans="1:16" ht="18.75" x14ac:dyDescent="0.3">
      <c r="A107" s="152" t="s">
        <v>240</v>
      </c>
      <c r="B107" s="152" t="s">
        <v>156</v>
      </c>
      <c r="E107" s="44">
        <v>171500</v>
      </c>
      <c r="F107" s="93"/>
      <c r="G107" s="131">
        <f t="shared" ref="G107" si="4">E107/9.8</f>
        <v>17500</v>
      </c>
      <c r="H107" s="128"/>
      <c r="I107" s="161"/>
      <c r="J107" s="128">
        <v>0</v>
      </c>
      <c r="K107" s="160"/>
      <c r="L107" s="20"/>
      <c r="M107" s="20"/>
      <c r="N107" s="20"/>
      <c r="O107" s="20"/>
      <c r="P107" s="20"/>
    </row>
    <row r="108" spans="1:16" ht="18.75" x14ac:dyDescent="0.3">
      <c r="A108" s="152" t="s">
        <v>247</v>
      </c>
      <c r="B108" s="152" t="s">
        <v>177</v>
      </c>
      <c r="C108" s="152"/>
      <c r="D108" s="152"/>
      <c r="E108" s="44">
        <v>28616</v>
      </c>
      <c r="F108" s="93"/>
      <c r="G108" s="131">
        <v>2920</v>
      </c>
      <c r="H108" s="128"/>
      <c r="I108" s="161"/>
      <c r="J108" s="128">
        <v>60</v>
      </c>
      <c r="K108" s="160"/>
      <c r="L108" s="20"/>
      <c r="M108" s="20"/>
      <c r="N108" s="20"/>
      <c r="O108" s="20"/>
      <c r="P108" s="20"/>
    </row>
    <row r="109" spans="1:16" ht="18.75" x14ac:dyDescent="0.3">
      <c r="A109" s="152" t="s">
        <v>247</v>
      </c>
      <c r="B109" s="152" t="s">
        <v>178</v>
      </c>
      <c r="C109" s="152"/>
      <c r="D109" s="152"/>
      <c r="E109" s="44">
        <v>43570.8</v>
      </c>
      <c r="F109" s="93"/>
      <c r="G109" s="131">
        <v>4446</v>
      </c>
      <c r="H109" s="128"/>
      <c r="I109" s="161"/>
      <c r="J109" s="128">
        <v>55</v>
      </c>
      <c r="K109" s="160"/>
      <c r="L109" s="20"/>
      <c r="M109" s="20"/>
      <c r="N109" s="20"/>
      <c r="O109" s="20"/>
      <c r="P109" s="20"/>
    </row>
    <row r="110" spans="1:16" ht="18.75" x14ac:dyDescent="0.3">
      <c r="A110" s="152" t="s">
        <v>247</v>
      </c>
      <c r="B110" s="152" t="s">
        <v>179</v>
      </c>
      <c r="C110" s="152"/>
      <c r="D110" s="152"/>
      <c r="E110" s="44">
        <v>28616</v>
      </c>
      <c r="F110" s="93"/>
      <c r="G110" s="131">
        <v>2920</v>
      </c>
      <c r="H110" s="128"/>
      <c r="I110" s="161"/>
      <c r="J110" s="128">
        <v>125</v>
      </c>
      <c r="K110" s="160"/>
      <c r="L110" s="20"/>
      <c r="M110" s="20"/>
      <c r="N110" s="20"/>
      <c r="O110" s="20"/>
      <c r="P110" s="20"/>
    </row>
    <row r="111" spans="1:16" ht="18.75" x14ac:dyDescent="0.3">
      <c r="A111" s="152" t="s">
        <v>247</v>
      </c>
      <c r="B111" s="152" t="s">
        <v>180</v>
      </c>
      <c r="C111" s="152"/>
      <c r="D111" s="152"/>
      <c r="E111" s="44">
        <v>28616</v>
      </c>
      <c r="F111" s="93"/>
      <c r="G111" s="131">
        <v>2920</v>
      </c>
      <c r="H111" s="128"/>
      <c r="I111" s="161"/>
      <c r="J111" s="128">
        <v>125</v>
      </c>
      <c r="K111" s="160"/>
      <c r="L111" s="20"/>
      <c r="M111" s="20"/>
      <c r="N111" s="20"/>
      <c r="O111" s="20"/>
      <c r="P111" s="20"/>
    </row>
    <row r="112" spans="1:16" ht="18.75" x14ac:dyDescent="0.3">
      <c r="A112" s="152" t="s">
        <v>247</v>
      </c>
      <c r="B112" s="152" t="s">
        <v>181</v>
      </c>
      <c r="C112" s="152"/>
      <c r="D112" s="152"/>
      <c r="E112" s="44">
        <v>28616</v>
      </c>
      <c r="F112" s="93"/>
      <c r="G112" s="131">
        <v>2920</v>
      </c>
      <c r="H112" s="128"/>
      <c r="I112" s="161"/>
      <c r="J112" s="128">
        <v>125</v>
      </c>
      <c r="K112" s="160"/>
      <c r="L112" s="20"/>
      <c r="M112" s="20"/>
      <c r="N112" s="20"/>
      <c r="O112" s="20"/>
      <c r="P112" s="20"/>
    </row>
    <row r="113" spans="1:16" ht="18.75" x14ac:dyDescent="0.3">
      <c r="A113" s="152" t="s">
        <v>247</v>
      </c>
      <c r="B113" s="152" t="s">
        <v>182</v>
      </c>
      <c r="C113" s="152"/>
      <c r="D113" s="152"/>
      <c r="E113" s="44">
        <v>28616</v>
      </c>
      <c r="F113" s="93"/>
      <c r="G113" s="131">
        <v>2920</v>
      </c>
      <c r="H113" s="128"/>
      <c r="I113" s="161"/>
      <c r="J113" s="128">
        <v>60</v>
      </c>
      <c r="K113" s="160"/>
      <c r="L113" s="20"/>
      <c r="M113" s="20"/>
      <c r="N113" s="20"/>
      <c r="O113" s="20"/>
      <c r="P113" s="20"/>
    </row>
    <row r="114" spans="1:16" ht="18.75" x14ac:dyDescent="0.3">
      <c r="A114" s="152" t="s">
        <v>247</v>
      </c>
      <c r="B114" s="152" t="s">
        <v>184</v>
      </c>
      <c r="C114" s="152"/>
      <c r="D114" s="152"/>
      <c r="E114" s="44">
        <v>28616</v>
      </c>
      <c r="F114" s="93"/>
      <c r="G114" s="131">
        <v>2920</v>
      </c>
      <c r="H114" s="128"/>
      <c r="I114" s="161"/>
      <c r="J114" s="128">
        <v>60</v>
      </c>
      <c r="K114" s="160"/>
      <c r="L114" s="20"/>
      <c r="M114" s="20"/>
      <c r="N114" s="20"/>
      <c r="O114" s="20"/>
      <c r="P114" s="20"/>
    </row>
    <row r="115" spans="1:16" ht="18.75" x14ac:dyDescent="0.3">
      <c r="A115" s="152" t="s">
        <v>247</v>
      </c>
      <c r="B115" s="152" t="s">
        <v>183</v>
      </c>
      <c r="C115" s="152"/>
      <c r="D115" s="152"/>
      <c r="E115" s="44">
        <v>4096.3999999999996</v>
      </c>
      <c r="F115" s="93">
        <f>6095*0.9</f>
        <v>5485.5</v>
      </c>
      <c r="G115" s="131">
        <v>418.64</v>
      </c>
      <c r="H115" s="128"/>
      <c r="I115" s="161"/>
      <c r="J115" s="128">
        <v>60</v>
      </c>
      <c r="K115" s="160"/>
      <c r="L115" s="20"/>
      <c r="M115" s="20"/>
      <c r="N115" s="20"/>
      <c r="O115" s="20"/>
      <c r="P115" s="20"/>
    </row>
    <row r="116" spans="1:16" ht="18.75" x14ac:dyDescent="0.3">
      <c r="A116" s="152" t="s">
        <v>253</v>
      </c>
      <c r="B116" s="152" t="s">
        <v>280</v>
      </c>
      <c r="E116" s="44">
        <v>7315.31</v>
      </c>
      <c r="F116" s="93"/>
      <c r="G116" s="131">
        <f t="shared" ref="G116" si="5">E116/9.8</f>
        <v>746.4602040816327</v>
      </c>
      <c r="H116" s="128"/>
      <c r="I116" s="161"/>
      <c r="J116" s="128">
        <v>60</v>
      </c>
      <c r="K116" s="160"/>
      <c r="L116" s="20"/>
      <c r="M116" s="20"/>
      <c r="N116" s="20"/>
      <c r="O116" s="20"/>
      <c r="P116" s="20"/>
    </row>
    <row r="117" spans="1:16" ht="18.75" x14ac:dyDescent="0.3">
      <c r="A117" s="118" t="s">
        <v>284</v>
      </c>
      <c r="B117" s="164"/>
      <c r="C117" s="164" t="s">
        <v>285</v>
      </c>
      <c r="D117" s="128"/>
      <c r="E117" s="211">
        <v>370</v>
      </c>
      <c r="F117" s="128"/>
      <c r="G117" s="165"/>
      <c r="H117" s="128"/>
      <c r="I117" s="161"/>
      <c r="J117" s="128">
        <v>60</v>
      </c>
      <c r="K117" s="160"/>
      <c r="L117" s="20"/>
      <c r="M117" s="20"/>
      <c r="N117" s="20"/>
      <c r="O117" s="20"/>
      <c r="P117" s="20"/>
    </row>
    <row r="118" spans="1:16" ht="15.75" x14ac:dyDescent="0.25">
      <c r="A118" s="118"/>
      <c r="B118" s="164"/>
      <c r="C118" s="164"/>
      <c r="D118" s="129" t="s">
        <v>25</v>
      </c>
      <c r="E118" s="129">
        <f>SUM(E99:E117)</f>
        <v>507916.51</v>
      </c>
      <c r="F118" s="128"/>
      <c r="G118" s="203">
        <f>SUM(G99:G117)</f>
        <v>51791.100204081631</v>
      </c>
      <c r="H118" s="128"/>
      <c r="I118" s="161"/>
      <c r="J118" s="128">
        <v>60</v>
      </c>
      <c r="K118" s="160"/>
      <c r="L118" s="20"/>
      <c r="M118" s="20"/>
      <c r="N118" s="20"/>
      <c r="O118" s="20"/>
      <c r="P118" s="20"/>
    </row>
    <row r="119" spans="1:16" ht="15.75" x14ac:dyDescent="0.25">
      <c r="A119" s="118"/>
      <c r="B119" s="164"/>
      <c r="C119" s="164"/>
      <c r="D119" s="128"/>
      <c r="E119" s="118"/>
      <c r="F119" s="128"/>
      <c r="G119" s="165"/>
      <c r="H119" s="128"/>
      <c r="I119" s="161"/>
      <c r="J119" s="128">
        <v>125</v>
      </c>
      <c r="K119" s="160"/>
      <c r="L119" s="20"/>
      <c r="M119" s="20"/>
      <c r="N119" s="20"/>
      <c r="O119" s="20"/>
      <c r="P119" s="20"/>
    </row>
    <row r="120" spans="1:16" ht="15.75" x14ac:dyDescent="0.25">
      <c r="A120" s="118"/>
      <c r="B120" s="164"/>
      <c r="C120" s="164"/>
      <c r="D120" s="118"/>
      <c r="E120" s="118"/>
      <c r="F120" s="128"/>
      <c r="G120" s="165"/>
      <c r="H120" s="128"/>
      <c r="I120" s="161"/>
      <c r="J120" s="128">
        <v>50</v>
      </c>
      <c r="K120" s="160"/>
      <c r="L120" s="20"/>
      <c r="M120" s="20"/>
      <c r="N120" s="20"/>
      <c r="O120" s="20"/>
      <c r="P120" s="20"/>
    </row>
    <row r="121" spans="1:16" ht="15.75" x14ac:dyDescent="0.25">
      <c r="A121" s="118"/>
      <c r="B121" s="164"/>
      <c r="C121" s="164"/>
      <c r="D121" s="118"/>
      <c r="E121" s="118"/>
      <c r="F121" s="166"/>
      <c r="G121" s="165"/>
      <c r="H121" s="128"/>
      <c r="I121" s="161"/>
      <c r="J121" s="128">
        <v>55</v>
      </c>
      <c r="K121" s="160"/>
      <c r="L121" s="20"/>
      <c r="M121" s="20"/>
      <c r="N121" s="20"/>
      <c r="O121" s="20"/>
      <c r="P121" s="20"/>
    </row>
    <row r="122" spans="1:16" ht="15.75" x14ac:dyDescent="0.25">
      <c r="A122" s="118"/>
      <c r="B122" s="164"/>
      <c r="C122" s="164"/>
      <c r="D122" s="118"/>
      <c r="E122" s="118"/>
      <c r="F122" s="128"/>
      <c r="G122" s="165"/>
      <c r="H122" s="128"/>
      <c r="I122" s="161"/>
      <c r="J122" s="129">
        <f>SUM(J78:J121)</f>
        <v>3705</v>
      </c>
      <c r="K122" s="160"/>
      <c r="L122" s="20"/>
      <c r="M122" s="20"/>
      <c r="N122" s="20"/>
      <c r="O122" s="20"/>
      <c r="P122" s="20"/>
    </row>
    <row r="123" spans="1:16" ht="15.75" x14ac:dyDescent="0.25">
      <c r="A123" s="118"/>
      <c r="B123" s="164"/>
      <c r="C123" s="164"/>
      <c r="D123" s="118"/>
      <c r="E123" s="118"/>
      <c r="F123" s="128"/>
      <c r="G123" s="165"/>
      <c r="H123" s="128"/>
      <c r="I123" s="161"/>
      <c r="J123" s="128"/>
      <c r="K123" s="160"/>
      <c r="L123" s="20"/>
      <c r="M123" s="20"/>
      <c r="N123" s="20"/>
      <c r="O123" s="20"/>
      <c r="P123" s="20"/>
    </row>
    <row r="124" spans="1:16" ht="15.75" x14ac:dyDescent="0.25">
      <c r="A124" s="118"/>
      <c r="B124" s="164"/>
      <c r="C124" s="164"/>
      <c r="D124" s="128" t="s">
        <v>286</v>
      </c>
      <c r="E124" s="118" t="s">
        <v>287</v>
      </c>
      <c r="F124" s="128"/>
      <c r="G124" s="165"/>
      <c r="H124" s="128"/>
      <c r="I124" s="161"/>
      <c r="J124" s="128"/>
      <c r="K124" s="160"/>
      <c r="L124" s="20"/>
      <c r="M124" s="20"/>
      <c r="N124" s="20"/>
      <c r="O124" s="20"/>
      <c r="P124" s="20"/>
    </row>
    <row r="125" spans="1:16" ht="15.75" x14ac:dyDescent="0.25">
      <c r="A125" s="118"/>
      <c r="B125" s="164"/>
      <c r="C125" s="164"/>
      <c r="D125" s="128">
        <v>10</v>
      </c>
      <c r="E125" s="118">
        <v>137.97999999999999</v>
      </c>
      <c r="F125" s="128"/>
      <c r="G125" s="165"/>
      <c r="H125" s="128"/>
      <c r="I125" s="161"/>
      <c r="J125" s="128"/>
      <c r="K125" s="160"/>
      <c r="L125" s="20"/>
      <c r="M125" s="20"/>
      <c r="N125" s="20"/>
      <c r="O125" s="20"/>
      <c r="P125" s="20"/>
    </row>
    <row r="126" spans="1:16" ht="15.75" x14ac:dyDescent="0.25">
      <c r="A126" s="118"/>
      <c r="B126" s="164"/>
      <c r="C126" s="164"/>
      <c r="D126" s="128">
        <v>5</v>
      </c>
      <c r="E126" s="118">
        <v>63.87</v>
      </c>
      <c r="F126" s="128"/>
      <c r="G126" s="165"/>
      <c r="H126" s="128"/>
      <c r="I126" s="161"/>
      <c r="J126" s="162"/>
      <c r="K126" s="160"/>
      <c r="L126" s="20"/>
      <c r="M126" s="20"/>
      <c r="N126" s="20"/>
      <c r="O126" s="20"/>
      <c r="P126" s="20"/>
    </row>
    <row r="127" spans="1:16" ht="15.75" x14ac:dyDescent="0.25">
      <c r="A127" s="118"/>
      <c r="B127" s="164"/>
      <c r="C127" s="164"/>
      <c r="D127" s="128">
        <v>10</v>
      </c>
      <c r="E127" s="118">
        <v>51.79</v>
      </c>
      <c r="F127" s="128"/>
      <c r="G127" s="165"/>
      <c r="H127" s="128"/>
      <c r="I127" s="161"/>
      <c r="J127" s="128"/>
      <c r="K127" s="160"/>
      <c r="L127" s="20"/>
      <c r="M127" s="20"/>
      <c r="N127" s="20"/>
      <c r="O127" s="20"/>
      <c r="P127" s="20"/>
    </row>
    <row r="128" spans="1:16" ht="15.75" x14ac:dyDescent="0.25">
      <c r="A128" s="118"/>
      <c r="B128" s="164"/>
      <c r="C128" s="164"/>
      <c r="D128" s="128">
        <v>5</v>
      </c>
      <c r="E128" s="118">
        <v>49.37</v>
      </c>
      <c r="F128" s="128"/>
      <c r="G128" s="165"/>
      <c r="H128" s="128"/>
      <c r="I128" s="161"/>
      <c r="J128" s="162"/>
      <c r="K128" s="160"/>
      <c r="L128" s="20"/>
      <c r="M128" s="20"/>
      <c r="N128" s="20"/>
      <c r="O128" s="20"/>
      <c r="P128" s="20"/>
    </row>
    <row r="129" spans="1:16" ht="15.75" x14ac:dyDescent="0.25">
      <c r="A129" s="118"/>
      <c r="B129" s="164"/>
      <c r="C129" s="164"/>
      <c r="D129" s="128">
        <v>30</v>
      </c>
      <c r="E129" s="118">
        <v>65.319999999999993</v>
      </c>
      <c r="F129" s="128"/>
      <c r="G129" s="165"/>
      <c r="H129" s="128"/>
      <c r="I129" s="161"/>
      <c r="J129" s="128"/>
      <c r="K129" s="160"/>
      <c r="L129" s="20"/>
      <c r="M129" s="20"/>
      <c r="N129" s="20"/>
      <c r="O129" s="20"/>
      <c r="P129" s="20"/>
    </row>
    <row r="130" spans="1:16" ht="15.75" x14ac:dyDescent="0.25">
      <c r="A130" s="118"/>
      <c r="B130" s="164"/>
      <c r="C130" s="164"/>
      <c r="D130" s="128">
        <v>10</v>
      </c>
      <c r="E130" s="118">
        <v>188.65</v>
      </c>
      <c r="F130" s="128"/>
      <c r="G130" s="165"/>
      <c r="H130" s="128"/>
      <c r="I130" s="161"/>
      <c r="J130" s="128"/>
      <c r="K130" s="160"/>
      <c r="L130" s="20"/>
      <c r="M130" s="20"/>
      <c r="N130" s="20"/>
      <c r="O130" s="20"/>
      <c r="P130" s="20"/>
    </row>
    <row r="131" spans="1:16" ht="15.75" x14ac:dyDescent="0.25">
      <c r="A131" s="118"/>
      <c r="B131" s="164"/>
      <c r="C131" s="164"/>
      <c r="D131" s="128">
        <v>10</v>
      </c>
      <c r="E131" s="118"/>
      <c r="F131" s="128"/>
      <c r="G131" s="165"/>
      <c r="H131" s="128"/>
      <c r="I131" s="161"/>
      <c r="J131" s="128"/>
      <c r="K131" s="160"/>
      <c r="L131" s="20"/>
      <c r="M131" s="20"/>
      <c r="N131" s="20"/>
      <c r="O131" s="20"/>
      <c r="P131" s="20"/>
    </row>
    <row r="132" spans="1:16" ht="15.75" x14ac:dyDescent="0.25">
      <c r="A132" s="118"/>
      <c r="B132" s="164"/>
      <c r="C132" s="164"/>
      <c r="D132" s="128">
        <v>5</v>
      </c>
      <c r="E132" s="118"/>
      <c r="F132" s="128"/>
      <c r="G132" s="165"/>
      <c r="H132" s="128"/>
      <c r="I132" s="161"/>
      <c r="J132" s="128"/>
      <c r="K132" s="160"/>
      <c r="L132" s="20"/>
      <c r="M132" s="20"/>
      <c r="N132" s="20"/>
      <c r="O132" s="20"/>
      <c r="P132" s="20"/>
    </row>
    <row r="133" spans="1:16" ht="15.75" x14ac:dyDescent="0.25">
      <c r="A133" s="118"/>
      <c r="B133" s="164"/>
      <c r="C133" s="164"/>
      <c r="D133" s="128">
        <v>10</v>
      </c>
      <c r="E133" s="118"/>
      <c r="F133" s="128"/>
      <c r="G133" s="165"/>
      <c r="H133" s="128"/>
      <c r="I133" s="161"/>
      <c r="J133" s="128"/>
      <c r="K133" s="160"/>
      <c r="L133" s="20"/>
      <c r="M133" s="20"/>
      <c r="N133" s="20"/>
      <c r="O133" s="20"/>
      <c r="P133" s="20"/>
    </row>
    <row r="134" spans="1:16" ht="15.75" x14ac:dyDescent="0.25">
      <c r="A134" s="118"/>
      <c r="B134" s="164"/>
      <c r="C134" s="164"/>
      <c r="D134" s="128">
        <v>30</v>
      </c>
      <c r="E134" s="118"/>
      <c r="F134" s="128"/>
      <c r="G134" s="165"/>
      <c r="H134" s="128"/>
      <c r="I134" s="161"/>
      <c r="J134" s="128"/>
      <c r="K134" s="160"/>
      <c r="L134" s="20"/>
      <c r="M134" s="20"/>
      <c r="N134" s="20"/>
      <c r="O134" s="20"/>
      <c r="P134" s="20"/>
    </row>
    <row r="135" spans="1:16" ht="15.75" x14ac:dyDescent="0.25">
      <c r="A135" s="118"/>
      <c r="B135" s="164"/>
      <c r="C135" s="164"/>
      <c r="D135" s="128">
        <v>10</v>
      </c>
      <c r="E135" s="118"/>
      <c r="F135" s="128"/>
      <c r="G135" s="165"/>
      <c r="H135" s="128"/>
      <c r="I135" s="161"/>
      <c r="J135" s="128"/>
      <c r="K135" s="160"/>
      <c r="L135" s="20"/>
      <c r="M135" s="20"/>
      <c r="N135" s="20"/>
      <c r="O135" s="20"/>
      <c r="P135" s="20"/>
    </row>
    <row r="136" spans="1:16" ht="15.75" x14ac:dyDescent="0.25">
      <c r="A136" s="118"/>
      <c r="B136" s="164"/>
      <c r="C136" s="164"/>
      <c r="D136" s="128">
        <v>5</v>
      </c>
      <c r="E136" s="118"/>
      <c r="F136" s="128"/>
      <c r="G136" s="165"/>
      <c r="H136" s="128"/>
      <c r="I136" s="161"/>
      <c r="J136" s="128"/>
      <c r="K136" s="160"/>
      <c r="L136" s="20"/>
      <c r="M136" s="20"/>
      <c r="N136" s="20"/>
      <c r="O136" s="20"/>
      <c r="P136" s="20"/>
    </row>
    <row r="137" spans="1:16" ht="15.75" x14ac:dyDescent="0.25">
      <c r="A137" s="118"/>
      <c r="B137" s="164"/>
      <c r="C137" s="164"/>
      <c r="D137" s="128">
        <v>50</v>
      </c>
      <c r="E137" s="118"/>
      <c r="F137" s="128"/>
      <c r="G137" s="165"/>
      <c r="H137" s="128"/>
      <c r="I137" s="161"/>
      <c r="J137" s="128"/>
      <c r="K137" s="160"/>
      <c r="L137" s="20"/>
      <c r="M137" s="20"/>
      <c r="N137" s="20"/>
      <c r="O137" s="20"/>
      <c r="P137" s="20"/>
    </row>
    <row r="138" spans="1:16" ht="15.75" x14ac:dyDescent="0.25">
      <c r="A138" s="118"/>
      <c r="B138" s="164"/>
      <c r="C138" s="164"/>
      <c r="D138" s="128">
        <v>80</v>
      </c>
      <c r="E138" s="118"/>
      <c r="F138" s="128"/>
      <c r="G138" s="165"/>
      <c r="H138" s="128"/>
      <c r="I138" s="161"/>
      <c r="J138" s="128"/>
      <c r="K138" s="160"/>
      <c r="L138" s="20"/>
      <c r="M138" s="20"/>
      <c r="N138" s="20"/>
      <c r="O138" s="20"/>
      <c r="P138" s="20"/>
    </row>
    <row r="139" spans="1:16" ht="15.75" x14ac:dyDescent="0.25">
      <c r="A139" s="118"/>
      <c r="B139" s="164"/>
      <c r="C139" s="164"/>
      <c r="D139" s="128">
        <v>5</v>
      </c>
      <c r="E139" s="118"/>
      <c r="F139" s="128"/>
      <c r="G139" s="165"/>
      <c r="H139" s="128"/>
      <c r="I139" s="161"/>
      <c r="J139" s="128"/>
      <c r="K139" s="160"/>
      <c r="L139" s="20"/>
      <c r="M139" s="20"/>
      <c r="N139" s="20"/>
      <c r="O139" s="20"/>
      <c r="P139" s="20"/>
    </row>
    <row r="140" spans="1:16" ht="15.75" x14ac:dyDescent="0.25">
      <c r="A140" s="118"/>
      <c r="B140" s="164"/>
      <c r="C140" s="164"/>
      <c r="D140" s="208">
        <v>40</v>
      </c>
      <c r="E140" s="118"/>
      <c r="F140" s="128"/>
      <c r="G140" s="165"/>
      <c r="H140" s="128"/>
      <c r="I140" s="161"/>
      <c r="J140" s="128"/>
      <c r="K140" s="160"/>
      <c r="L140" s="20"/>
      <c r="M140" s="20"/>
      <c r="N140" s="20"/>
      <c r="O140" s="20"/>
      <c r="P140" s="20"/>
    </row>
    <row r="141" spans="1:16" ht="15.75" x14ac:dyDescent="0.25">
      <c r="A141" s="118"/>
      <c r="B141" s="164"/>
      <c r="C141" s="164"/>
      <c r="D141" s="208">
        <v>40</v>
      </c>
      <c r="E141" s="118"/>
      <c r="F141" s="128"/>
      <c r="G141" s="165"/>
      <c r="H141" s="128"/>
      <c r="I141" s="161"/>
      <c r="J141" s="128"/>
      <c r="K141" s="160"/>
      <c r="L141" s="20"/>
      <c r="M141" s="20"/>
      <c r="N141" s="20"/>
      <c r="O141" s="20"/>
      <c r="P141" s="20"/>
    </row>
    <row r="142" spans="1:16" ht="15.75" x14ac:dyDescent="0.25">
      <c r="A142" s="118" t="s">
        <v>64</v>
      </c>
      <c r="B142" s="164"/>
      <c r="C142" s="164"/>
      <c r="D142" s="128">
        <v>10</v>
      </c>
      <c r="E142" s="118"/>
      <c r="F142" s="128"/>
      <c r="G142" s="165"/>
      <c r="H142" s="128"/>
      <c r="I142" s="161"/>
      <c r="J142" s="128"/>
      <c r="K142" s="160"/>
      <c r="L142" s="20"/>
      <c r="M142" s="20"/>
      <c r="N142" s="20"/>
      <c r="O142" s="20"/>
      <c r="P142" s="20"/>
    </row>
    <row r="143" spans="1:16" ht="15.75" x14ac:dyDescent="0.25">
      <c r="A143" s="118"/>
      <c r="B143" s="164"/>
      <c r="C143" s="164"/>
      <c r="D143" s="128">
        <v>5</v>
      </c>
      <c r="E143" s="118"/>
      <c r="F143" s="128"/>
      <c r="G143" s="165"/>
      <c r="H143" s="128"/>
      <c r="I143" s="161"/>
      <c r="J143" s="128"/>
      <c r="K143" s="160"/>
      <c r="L143" s="20"/>
      <c r="M143" s="20"/>
      <c r="N143" s="20"/>
      <c r="O143" s="20"/>
      <c r="P143" s="20"/>
    </row>
    <row r="144" spans="1:16" ht="15.75" x14ac:dyDescent="0.25">
      <c r="A144" s="118"/>
      <c r="B144" s="164"/>
      <c r="C144" s="164"/>
      <c r="D144" s="166">
        <f>SUM(D125:D143)</f>
        <v>370</v>
      </c>
      <c r="E144" s="209">
        <f>SUM(E125:E143)</f>
        <v>556.98</v>
      </c>
      <c r="F144" s="128">
        <f>556.98*11.92</f>
        <v>6639.2016000000003</v>
      </c>
      <c r="G144" s="165"/>
      <c r="H144" s="128"/>
      <c r="I144" s="161"/>
      <c r="J144" s="128"/>
      <c r="K144" s="160"/>
      <c r="L144" s="20"/>
      <c r="M144" s="20"/>
      <c r="N144" s="20"/>
      <c r="O144" s="20"/>
      <c r="P144" s="20"/>
    </row>
    <row r="145" spans="1:16" ht="15.75" x14ac:dyDescent="0.25">
      <c r="A145" s="118"/>
      <c r="B145" s="164"/>
      <c r="C145" s="164"/>
      <c r="D145" s="128"/>
      <c r="E145" s="118"/>
      <c r="F145" s="128"/>
      <c r="G145" s="165"/>
      <c r="H145" s="128"/>
      <c r="I145" s="161"/>
      <c r="J145" s="128"/>
      <c r="K145" s="160"/>
      <c r="L145" s="20"/>
      <c r="M145" s="20"/>
      <c r="N145" s="20"/>
      <c r="O145" s="20"/>
      <c r="P145" s="20"/>
    </row>
    <row r="146" spans="1:16" ht="15.75" x14ac:dyDescent="0.25">
      <c r="A146" s="118"/>
      <c r="B146" s="164"/>
      <c r="C146" s="164"/>
      <c r="D146" s="128"/>
      <c r="E146" s="118"/>
      <c r="F146" s="128"/>
      <c r="G146" s="165"/>
      <c r="H146" s="128"/>
      <c r="I146" s="161"/>
      <c r="J146" s="128"/>
      <c r="K146" s="160"/>
      <c r="L146" s="20"/>
      <c r="M146" s="20"/>
      <c r="N146" s="20"/>
      <c r="O146" s="20"/>
      <c r="P146" s="20"/>
    </row>
    <row r="147" spans="1:16" ht="15.75" x14ac:dyDescent="0.25">
      <c r="A147" s="118"/>
      <c r="B147" s="164"/>
      <c r="C147" s="164"/>
      <c r="D147" s="128"/>
      <c r="E147" s="118"/>
      <c r="F147" s="128"/>
      <c r="G147" s="165"/>
      <c r="H147" s="128"/>
      <c r="I147" s="161"/>
      <c r="J147" s="128"/>
      <c r="K147" s="160"/>
      <c r="L147" s="20"/>
      <c r="M147" s="20"/>
      <c r="N147" s="20"/>
      <c r="O147" s="20"/>
      <c r="P147" s="20"/>
    </row>
    <row r="148" spans="1:16" ht="15.75" x14ac:dyDescent="0.25">
      <c r="A148" s="118"/>
      <c r="B148" s="164"/>
      <c r="C148" s="164"/>
      <c r="D148" s="118"/>
      <c r="E148" s="118"/>
      <c r="F148" s="129"/>
      <c r="G148" s="165"/>
      <c r="H148" s="128"/>
      <c r="I148" s="161"/>
      <c r="J148" s="128"/>
      <c r="K148" s="160"/>
      <c r="L148" s="20"/>
      <c r="M148" s="20"/>
      <c r="N148" s="20"/>
      <c r="O148" s="20"/>
      <c r="P148" s="20"/>
    </row>
    <row r="149" spans="1:16" ht="15.75" x14ac:dyDescent="0.25">
      <c r="A149" s="118"/>
      <c r="B149" s="164"/>
      <c r="C149" s="164"/>
      <c r="D149" s="118"/>
      <c r="E149" s="118"/>
      <c r="F149" s="128"/>
      <c r="G149" s="165"/>
      <c r="H149" s="128"/>
      <c r="I149" s="161"/>
      <c r="J149" s="128"/>
      <c r="K149" s="160"/>
      <c r="L149" s="20"/>
      <c r="M149" s="20"/>
      <c r="N149" s="20"/>
      <c r="O149" s="20"/>
      <c r="P149" s="20"/>
    </row>
    <row r="150" spans="1:16" ht="15.75" x14ac:dyDescent="0.25">
      <c r="A150" s="118"/>
      <c r="B150" s="164"/>
      <c r="C150" s="164"/>
      <c r="D150" s="118"/>
      <c r="E150" s="118"/>
      <c r="F150" s="128"/>
      <c r="G150" s="165"/>
      <c r="H150" s="128"/>
      <c r="I150" s="161"/>
      <c r="J150" s="128"/>
      <c r="K150" s="160"/>
      <c r="L150" s="20"/>
      <c r="M150" s="20"/>
      <c r="N150" s="20"/>
      <c r="O150" s="20"/>
      <c r="P150" s="20"/>
    </row>
    <row r="151" spans="1:16" ht="18.75" x14ac:dyDescent="0.3">
      <c r="A151" s="167"/>
      <c r="B151" s="168"/>
      <c r="C151" s="168"/>
      <c r="D151" s="167"/>
      <c r="E151" s="150"/>
      <c r="F151" s="169"/>
      <c r="G151" s="150"/>
      <c r="H151" s="128"/>
      <c r="I151" s="161"/>
      <c r="J151" s="169"/>
      <c r="K151" s="170"/>
      <c r="L151" s="20"/>
      <c r="M151" s="20"/>
      <c r="N151" s="20"/>
      <c r="O151" s="20"/>
      <c r="P151" s="20"/>
    </row>
    <row r="152" spans="1:16" ht="15.75" x14ac:dyDescent="0.25">
      <c r="A152" s="118"/>
      <c r="B152" s="164"/>
      <c r="C152" s="118"/>
      <c r="D152" s="118"/>
      <c r="E152" s="128"/>
      <c r="F152" s="128"/>
      <c r="G152" s="128"/>
      <c r="H152" s="128"/>
      <c r="I152" s="161"/>
      <c r="J152" s="128"/>
      <c r="K152" s="20"/>
      <c r="L152" s="20"/>
      <c r="M152" s="20"/>
      <c r="N152" s="20"/>
      <c r="O152" s="20"/>
      <c r="P152" s="20"/>
    </row>
    <row r="153" spans="1:16" ht="15.75" x14ac:dyDescent="0.25">
      <c r="A153" s="118"/>
      <c r="B153" s="164"/>
      <c r="C153" s="128"/>
      <c r="D153" s="118"/>
      <c r="E153" s="128"/>
      <c r="F153" s="128"/>
      <c r="G153" s="128"/>
      <c r="H153" s="128"/>
      <c r="I153" s="161"/>
      <c r="J153" s="20"/>
      <c r="K153" s="20"/>
      <c r="L153" s="20"/>
      <c r="M153" s="20"/>
      <c r="N153" s="20"/>
      <c r="O153" s="20"/>
      <c r="P153" s="20"/>
    </row>
    <row r="154" spans="1:16" ht="15.75" x14ac:dyDescent="0.25">
      <c r="A154" s="118"/>
      <c r="B154" s="164"/>
      <c r="C154" s="128"/>
      <c r="D154" s="118"/>
      <c r="E154" s="128"/>
      <c r="F154" s="128"/>
      <c r="G154" s="171"/>
      <c r="H154" s="128"/>
      <c r="I154" s="161"/>
      <c r="J154" s="128"/>
      <c r="K154" s="20"/>
      <c r="L154" s="20"/>
      <c r="M154" s="20"/>
      <c r="N154" s="20"/>
      <c r="O154" s="20"/>
      <c r="P154" s="20"/>
    </row>
    <row r="155" spans="1:16" ht="15.75" x14ac:dyDescent="0.25">
      <c r="A155" s="118"/>
      <c r="B155" s="164"/>
      <c r="C155" s="128"/>
      <c r="D155" s="118"/>
      <c r="E155" s="128"/>
      <c r="F155" s="128"/>
      <c r="G155" s="171"/>
      <c r="H155" s="128"/>
      <c r="I155" s="161"/>
      <c r="J155" s="128"/>
      <c r="K155" s="20"/>
      <c r="L155" s="20"/>
      <c r="M155" s="20"/>
      <c r="N155" s="20"/>
      <c r="O155" s="20"/>
      <c r="P155" s="20"/>
    </row>
    <row r="156" spans="1:16" ht="15.75" x14ac:dyDescent="0.25">
      <c r="A156" s="118"/>
      <c r="B156" s="164"/>
      <c r="C156" s="118"/>
      <c r="D156" s="118"/>
      <c r="E156" s="129"/>
      <c r="F156" s="128"/>
      <c r="G156" s="171"/>
      <c r="H156" s="128"/>
      <c r="I156" s="161"/>
      <c r="J156" s="128"/>
      <c r="K156" s="20"/>
      <c r="L156" s="20"/>
      <c r="M156" s="20"/>
      <c r="N156" s="20"/>
      <c r="O156" s="20"/>
      <c r="P156" s="20"/>
    </row>
    <row r="157" spans="1:16" ht="15.75" x14ac:dyDescent="0.25">
      <c r="A157" s="118"/>
      <c r="B157" s="164"/>
      <c r="C157" s="118"/>
      <c r="D157" s="118"/>
      <c r="E157" s="129"/>
      <c r="F157" s="128"/>
      <c r="G157" s="171"/>
      <c r="H157" s="128"/>
      <c r="I157" s="161"/>
      <c r="J157" s="128"/>
      <c r="K157" s="20"/>
      <c r="L157" s="20"/>
      <c r="M157" s="20"/>
      <c r="N157" s="20"/>
      <c r="O157" s="20"/>
      <c r="P157" s="20"/>
    </row>
    <row r="158" spans="1:16" ht="15.75" x14ac:dyDescent="0.25">
      <c r="A158" s="118"/>
      <c r="B158" s="164"/>
      <c r="C158" s="118"/>
      <c r="D158" s="118"/>
      <c r="E158" s="128"/>
      <c r="F158" s="128"/>
      <c r="G158" s="171"/>
      <c r="H158" s="128"/>
      <c r="I158" s="161"/>
      <c r="J158" s="128"/>
      <c r="K158" s="20"/>
      <c r="L158" s="20"/>
      <c r="M158" s="20"/>
      <c r="N158" s="20"/>
      <c r="O158" s="20"/>
      <c r="P158" s="20"/>
    </row>
    <row r="159" spans="1:16" ht="18.75" x14ac:dyDescent="0.3">
      <c r="A159" s="118"/>
      <c r="B159" s="168"/>
      <c r="C159" s="118"/>
      <c r="D159" s="118"/>
      <c r="E159" s="128"/>
      <c r="F159" s="128"/>
      <c r="G159" s="171"/>
      <c r="H159" s="128"/>
      <c r="I159" s="161"/>
      <c r="J159" s="128"/>
      <c r="K159" s="20"/>
      <c r="L159" s="20"/>
      <c r="M159" s="20"/>
      <c r="N159" s="20"/>
      <c r="O159" s="20"/>
      <c r="P159" s="20"/>
    </row>
    <row r="160" spans="1:16" ht="18.75" x14ac:dyDescent="0.3">
      <c r="A160" s="118"/>
      <c r="B160" s="164"/>
      <c r="C160" s="167"/>
      <c r="D160" s="161"/>
      <c r="E160" s="169"/>
      <c r="F160" s="172"/>
      <c r="G160" s="172"/>
      <c r="H160" s="128"/>
      <c r="I160" s="161"/>
      <c r="J160" s="128"/>
      <c r="K160" s="20"/>
      <c r="L160" s="20"/>
      <c r="M160" s="20"/>
      <c r="N160" s="20"/>
      <c r="O160" s="20"/>
      <c r="P160" s="20"/>
    </row>
    <row r="161" spans="1:16" ht="15.75" x14ac:dyDescent="0.25">
      <c r="A161" s="118"/>
      <c r="B161" s="164"/>
      <c r="C161" s="118"/>
      <c r="D161" s="118"/>
      <c r="E161" s="128"/>
      <c r="F161" s="128"/>
      <c r="G161" s="171"/>
      <c r="H161" s="128"/>
      <c r="I161" s="161"/>
      <c r="J161" s="128"/>
      <c r="K161" s="20"/>
      <c r="L161" s="20"/>
      <c r="M161" s="20"/>
      <c r="N161" s="20"/>
      <c r="O161" s="20"/>
      <c r="P161" s="20"/>
    </row>
    <row r="162" spans="1:16" ht="15.75" x14ac:dyDescent="0.25">
      <c r="A162" s="118"/>
      <c r="B162" s="164"/>
      <c r="C162" s="128"/>
      <c r="D162" s="118"/>
      <c r="E162" s="128"/>
      <c r="F162" s="171"/>
      <c r="G162" s="171"/>
      <c r="H162" s="128"/>
      <c r="I162" s="161"/>
      <c r="J162" s="128"/>
      <c r="K162" s="20"/>
      <c r="L162" s="20"/>
      <c r="M162" s="20"/>
      <c r="N162" s="20"/>
      <c r="O162" s="20"/>
      <c r="P162" s="20"/>
    </row>
    <row r="163" spans="1:16" ht="15.75" x14ac:dyDescent="0.25">
      <c r="A163" s="118"/>
      <c r="B163" s="164"/>
      <c r="C163" s="128"/>
      <c r="D163" s="118"/>
      <c r="E163" s="128"/>
      <c r="F163" s="128"/>
      <c r="G163" s="171"/>
      <c r="H163" s="128"/>
      <c r="I163" s="161"/>
      <c r="J163" s="128"/>
      <c r="K163" s="20"/>
      <c r="L163" s="20"/>
      <c r="M163" s="20"/>
      <c r="N163" s="20"/>
      <c r="O163" s="20"/>
      <c r="P163" s="20"/>
    </row>
    <row r="164" spans="1:16" ht="15.75" x14ac:dyDescent="0.25">
      <c r="A164" s="118"/>
      <c r="B164" s="164"/>
      <c r="C164" s="128"/>
      <c r="D164" s="118"/>
      <c r="E164" s="128"/>
      <c r="F164" s="128"/>
      <c r="G164" s="171"/>
      <c r="H164" s="128"/>
      <c r="I164" s="161"/>
      <c r="J164" s="128"/>
      <c r="K164" s="20"/>
      <c r="L164" s="20"/>
      <c r="M164" s="20"/>
      <c r="N164" s="20"/>
      <c r="O164" s="20"/>
      <c r="P164" s="20"/>
    </row>
    <row r="165" spans="1:16" ht="15.75" x14ac:dyDescent="0.25">
      <c r="A165" s="118"/>
      <c r="B165" s="164"/>
      <c r="C165" s="118"/>
      <c r="D165" s="118"/>
      <c r="E165" s="129"/>
      <c r="F165" s="128"/>
      <c r="G165" s="171"/>
      <c r="H165" s="128"/>
      <c r="I165" s="161"/>
      <c r="J165" s="128"/>
      <c r="K165" s="20"/>
      <c r="L165" s="20"/>
      <c r="M165" s="20"/>
      <c r="N165" s="20"/>
      <c r="O165" s="20"/>
      <c r="P165" s="20"/>
    </row>
    <row r="166" spans="1:16" ht="18.75" x14ac:dyDescent="0.3">
      <c r="A166" s="118"/>
      <c r="B166" s="168"/>
      <c r="C166" s="118"/>
      <c r="D166" s="118"/>
      <c r="E166" s="128"/>
      <c r="F166" s="128"/>
      <c r="G166" s="171"/>
      <c r="H166" s="128"/>
      <c r="I166" s="161"/>
      <c r="J166" s="128"/>
      <c r="K166" s="20"/>
      <c r="L166" s="20"/>
      <c r="M166" s="20"/>
      <c r="N166" s="20"/>
      <c r="O166" s="20"/>
      <c r="P166" s="20"/>
    </row>
    <row r="167" spans="1:16" ht="15.75" x14ac:dyDescent="0.25">
      <c r="A167" s="118"/>
      <c r="B167" s="20"/>
      <c r="C167" s="118"/>
      <c r="D167" s="118"/>
      <c r="E167" s="128"/>
      <c r="F167" s="128"/>
      <c r="G167" s="171"/>
      <c r="H167" s="128"/>
      <c r="I167" s="161"/>
      <c r="J167" s="128"/>
      <c r="K167" s="20"/>
      <c r="L167" s="20"/>
      <c r="M167" s="20"/>
      <c r="N167" s="20"/>
      <c r="O167" s="20"/>
      <c r="P167" s="20"/>
    </row>
    <row r="168" spans="1:16" ht="18.75" x14ac:dyDescent="0.3">
      <c r="A168" s="118"/>
      <c r="B168" s="20"/>
      <c r="C168" s="167"/>
      <c r="D168" s="161"/>
      <c r="E168" s="171"/>
      <c r="F168" s="171"/>
      <c r="G168" s="171"/>
      <c r="H168" s="128"/>
      <c r="I168" s="161"/>
      <c r="J168" s="128"/>
      <c r="K168" s="20"/>
      <c r="L168" s="20"/>
      <c r="M168" s="20"/>
      <c r="N168" s="20"/>
      <c r="O168" s="20"/>
      <c r="P168" s="20"/>
    </row>
    <row r="169" spans="1:16" ht="18.75" x14ac:dyDescent="0.3">
      <c r="A169" s="118"/>
      <c r="B169" s="20"/>
      <c r="C169" s="150"/>
      <c r="D169" s="161"/>
      <c r="E169" s="161"/>
      <c r="F169" s="117"/>
      <c r="G169" s="171"/>
      <c r="H169" s="128"/>
      <c r="I169" s="161"/>
      <c r="J169" s="128"/>
      <c r="K169" s="20"/>
      <c r="L169" s="20"/>
      <c r="M169" s="20"/>
      <c r="N169" s="20"/>
      <c r="O169" s="20"/>
      <c r="P169" s="20"/>
    </row>
    <row r="170" spans="1:16" ht="18.75" x14ac:dyDescent="0.3">
      <c r="A170" s="118"/>
      <c r="B170" s="20"/>
      <c r="C170" s="150"/>
      <c r="D170" s="150"/>
      <c r="E170" s="150"/>
      <c r="F170" s="169"/>
      <c r="G170" s="169"/>
      <c r="H170" s="128"/>
      <c r="I170" s="161"/>
      <c r="J170" s="150"/>
      <c r="K170" s="20"/>
      <c r="L170" s="20"/>
      <c r="M170" s="20"/>
      <c r="N170" s="20"/>
      <c r="O170" s="20"/>
      <c r="P170" s="20"/>
    </row>
    <row r="171" spans="1:16" ht="18.75" x14ac:dyDescent="0.3">
      <c r="A171" s="20"/>
      <c r="B171" s="20"/>
      <c r="C171" s="150"/>
      <c r="D171" s="161"/>
      <c r="E171" s="161"/>
      <c r="F171" s="171"/>
      <c r="G171" s="169"/>
      <c r="H171" s="128"/>
      <c r="I171" s="161"/>
      <c r="J171" s="128"/>
      <c r="K171" s="20"/>
      <c r="L171" s="20"/>
      <c r="M171" s="20"/>
      <c r="N171" s="20"/>
      <c r="O171" s="20"/>
      <c r="P171" s="20"/>
    </row>
    <row r="172" spans="1:16" ht="18.75" x14ac:dyDescent="0.3">
      <c r="A172" s="20"/>
      <c r="B172" s="20"/>
      <c r="C172" s="150"/>
      <c r="D172" s="150"/>
      <c r="E172" s="150"/>
      <c r="F172" s="169"/>
      <c r="G172" s="169"/>
      <c r="H172" s="128"/>
      <c r="I172" s="161"/>
      <c r="J172" s="150"/>
      <c r="K172" s="20"/>
      <c r="L172" s="20"/>
      <c r="M172" s="20"/>
      <c r="N172" s="20"/>
      <c r="O172" s="20"/>
      <c r="P172" s="20"/>
    </row>
    <row r="173" spans="1:16" ht="18.75" x14ac:dyDescent="0.3">
      <c r="A173" s="20"/>
      <c r="B173" s="20"/>
      <c r="C173" s="150"/>
      <c r="D173" s="161"/>
      <c r="E173" s="161"/>
      <c r="F173" s="171"/>
      <c r="G173" s="171"/>
      <c r="H173" s="128"/>
      <c r="I173" s="161"/>
      <c r="J173" s="128"/>
      <c r="K173" s="20"/>
      <c r="L173" s="20"/>
      <c r="M173" s="20"/>
      <c r="N173" s="20"/>
      <c r="O173" s="20"/>
      <c r="P173" s="20"/>
    </row>
    <row r="174" spans="1:16" ht="18.75" x14ac:dyDescent="0.3">
      <c r="A174" s="20"/>
      <c r="B174" s="20"/>
      <c r="C174" s="150"/>
      <c r="D174" s="161"/>
      <c r="E174" s="161"/>
      <c r="F174" s="171"/>
      <c r="G174" s="171"/>
      <c r="H174" s="128"/>
      <c r="I174" s="161"/>
      <c r="J174" s="150"/>
      <c r="K174" s="20"/>
      <c r="L174" s="20"/>
      <c r="M174" s="20"/>
      <c r="N174" s="20"/>
      <c r="O174" s="20"/>
      <c r="P174" s="20"/>
    </row>
    <row r="175" spans="1:16" ht="18.75" x14ac:dyDescent="0.3">
      <c r="A175" s="20"/>
      <c r="B175" s="20"/>
      <c r="C175" s="150"/>
      <c r="D175" s="161"/>
      <c r="E175" s="161"/>
      <c r="F175" s="171"/>
      <c r="G175" s="171"/>
      <c r="H175" s="128"/>
      <c r="I175" s="161"/>
      <c r="J175" s="128"/>
      <c r="K175" s="20"/>
      <c r="L175" s="20"/>
      <c r="M175" s="20"/>
      <c r="N175" s="20"/>
      <c r="O175" s="20"/>
      <c r="P175" s="20"/>
    </row>
    <row r="176" spans="1:16" ht="18.75" x14ac:dyDescent="0.3">
      <c r="A176" s="20"/>
      <c r="B176" s="20"/>
      <c r="C176" s="150"/>
      <c r="D176" s="125"/>
      <c r="E176" s="150"/>
      <c r="F176" s="169"/>
      <c r="G176" s="169"/>
      <c r="H176" s="128"/>
      <c r="I176" s="161"/>
      <c r="J176" s="150"/>
      <c r="K176" s="20"/>
      <c r="L176" s="20"/>
      <c r="M176" s="20"/>
      <c r="N176" s="20"/>
      <c r="O176" s="20"/>
      <c r="P176" s="20"/>
    </row>
    <row r="177" spans="1:16" ht="18.75" x14ac:dyDescent="0.3">
      <c r="A177" s="20"/>
      <c r="B177" s="20"/>
      <c r="C177" s="150"/>
      <c r="D177" s="161"/>
      <c r="E177" s="161"/>
      <c r="F177" s="171"/>
      <c r="G177" s="171"/>
      <c r="H177" s="128"/>
      <c r="I177" s="161"/>
      <c r="J177" s="128"/>
      <c r="K177" s="20"/>
      <c r="L177" s="20"/>
      <c r="M177" s="20"/>
      <c r="N177" s="20"/>
      <c r="O177" s="20"/>
      <c r="P177" s="20"/>
    </row>
    <row r="178" spans="1:16" ht="18.75" x14ac:dyDescent="0.3">
      <c r="A178" s="20"/>
      <c r="B178" s="20"/>
      <c r="C178" s="150"/>
      <c r="D178" s="161"/>
      <c r="E178" s="161"/>
      <c r="F178" s="171"/>
      <c r="G178" s="171"/>
      <c r="H178" s="128"/>
      <c r="I178" s="161"/>
      <c r="J178" s="150"/>
      <c r="K178" s="20"/>
      <c r="L178" s="20"/>
      <c r="M178" s="20"/>
      <c r="N178" s="20"/>
      <c r="O178" s="20"/>
      <c r="P178" s="20"/>
    </row>
    <row r="179" spans="1:16" ht="18.75" x14ac:dyDescent="0.3">
      <c r="A179" s="20"/>
      <c r="B179" s="20"/>
      <c r="C179" s="150"/>
      <c r="D179" s="161"/>
      <c r="E179" s="161"/>
      <c r="F179" s="171"/>
      <c r="G179" s="171"/>
      <c r="H179" s="128"/>
      <c r="I179" s="161"/>
      <c r="J179" s="128"/>
      <c r="K179" s="20"/>
      <c r="L179" s="20"/>
      <c r="M179" s="20"/>
      <c r="N179" s="20"/>
      <c r="O179" s="20"/>
      <c r="P179" s="20"/>
    </row>
    <row r="180" spans="1:16" ht="18.75" x14ac:dyDescent="0.3">
      <c r="A180" s="20"/>
      <c r="B180" s="20"/>
      <c r="C180" s="150"/>
      <c r="D180" s="161"/>
      <c r="E180" s="161"/>
      <c r="F180" s="171"/>
      <c r="G180" s="171"/>
      <c r="H180" s="128"/>
      <c r="I180" s="161"/>
      <c r="J180" s="128"/>
      <c r="K180" s="20"/>
      <c r="L180" s="20"/>
      <c r="M180" s="20"/>
      <c r="N180" s="20"/>
      <c r="O180" s="20"/>
      <c r="P180" s="20"/>
    </row>
    <row r="181" spans="1:16" ht="18.75" x14ac:dyDescent="0.3">
      <c r="A181" s="20"/>
      <c r="B181" s="20"/>
      <c r="C181" s="150"/>
      <c r="D181" s="161"/>
      <c r="E181" s="161"/>
      <c r="F181" s="171"/>
      <c r="G181" s="171"/>
      <c r="H181" s="128"/>
      <c r="I181" s="161"/>
      <c r="J181" s="128"/>
      <c r="K181" s="20"/>
      <c r="L181" s="20"/>
      <c r="M181" s="20"/>
      <c r="N181" s="20"/>
      <c r="O181" s="20"/>
      <c r="P181" s="20"/>
    </row>
    <row r="182" spans="1:16" ht="18.75" x14ac:dyDescent="0.3">
      <c r="A182" s="20"/>
      <c r="B182" s="20"/>
      <c r="C182" s="150"/>
      <c r="D182" s="161"/>
      <c r="E182" s="161"/>
      <c r="F182" s="171"/>
      <c r="G182" s="171"/>
      <c r="H182" s="128"/>
      <c r="I182" s="161"/>
      <c r="J182" s="128"/>
      <c r="K182" s="20"/>
      <c r="L182" s="20"/>
      <c r="M182" s="20"/>
      <c r="N182" s="20"/>
      <c r="O182" s="20"/>
      <c r="P182" s="20"/>
    </row>
    <row r="183" spans="1:16" ht="18.75" x14ac:dyDescent="0.3">
      <c r="A183" s="20"/>
      <c r="B183" s="20"/>
      <c r="C183" s="150"/>
      <c r="D183" s="161"/>
      <c r="E183" s="161"/>
      <c r="F183" s="171"/>
      <c r="G183" s="171"/>
      <c r="H183" s="128"/>
      <c r="I183" s="161"/>
      <c r="J183" s="128"/>
      <c r="K183" s="20"/>
      <c r="L183" s="20"/>
      <c r="M183" s="20"/>
      <c r="N183" s="20"/>
      <c r="O183" s="20"/>
      <c r="P183" s="20"/>
    </row>
    <row r="184" spans="1:16" ht="18.75" x14ac:dyDescent="0.3">
      <c r="A184" s="20"/>
      <c r="B184" s="20"/>
      <c r="C184" s="150"/>
      <c r="D184" s="161"/>
      <c r="E184" s="161"/>
      <c r="F184" s="171"/>
      <c r="G184" s="171"/>
      <c r="H184" s="128"/>
      <c r="I184" s="161"/>
      <c r="J184" s="150"/>
      <c r="K184" s="20"/>
      <c r="L184" s="20"/>
      <c r="M184" s="20"/>
      <c r="N184" s="20"/>
      <c r="O184" s="20"/>
      <c r="P184" s="20"/>
    </row>
    <row r="185" spans="1:16" ht="18.75" x14ac:dyDescent="0.3">
      <c r="A185" s="20"/>
      <c r="B185" s="20"/>
      <c r="C185" s="150"/>
      <c r="D185" s="161"/>
      <c r="E185" s="161"/>
      <c r="F185" s="171"/>
      <c r="G185" s="171"/>
      <c r="H185" s="128"/>
      <c r="I185" s="161"/>
      <c r="J185" s="150"/>
      <c r="K185" s="20"/>
      <c r="L185" s="20"/>
      <c r="M185" s="20"/>
      <c r="N185" s="20"/>
      <c r="O185" s="20"/>
      <c r="P185" s="20"/>
    </row>
    <row r="186" spans="1:16" ht="18.75" x14ac:dyDescent="0.3">
      <c r="A186" s="20"/>
      <c r="B186" s="20"/>
      <c r="C186" s="150"/>
      <c r="D186" s="161"/>
      <c r="E186" s="161"/>
      <c r="F186" s="171"/>
      <c r="G186" s="171"/>
      <c r="H186" s="128"/>
      <c r="I186" s="161"/>
      <c r="J186" s="128"/>
      <c r="K186" s="20"/>
      <c r="L186" s="20"/>
      <c r="M186" s="20"/>
      <c r="N186" s="20"/>
      <c r="O186" s="20"/>
      <c r="P186" s="20"/>
    </row>
    <row r="187" spans="1:16" ht="18.75" x14ac:dyDescent="0.3">
      <c r="A187" s="20"/>
      <c r="B187" s="20"/>
      <c r="C187" s="150"/>
      <c r="D187" s="161"/>
      <c r="E187" s="161"/>
      <c r="F187" s="171"/>
      <c r="G187" s="171"/>
      <c r="H187" s="128"/>
      <c r="I187" s="161"/>
      <c r="J187" s="128"/>
      <c r="K187" s="20"/>
      <c r="L187" s="20"/>
      <c r="M187" s="20"/>
      <c r="N187" s="20"/>
      <c r="O187" s="20"/>
      <c r="P187" s="20"/>
    </row>
    <row r="188" spans="1:16" ht="18.75" x14ac:dyDescent="0.3">
      <c r="A188" s="20"/>
      <c r="B188" s="20"/>
      <c r="C188" s="150"/>
      <c r="D188" s="161"/>
      <c r="E188" s="161"/>
      <c r="F188" s="171"/>
      <c r="G188" s="171"/>
      <c r="H188" s="128"/>
      <c r="I188" s="161"/>
      <c r="J188" s="128"/>
      <c r="K188" s="20"/>
      <c r="L188" s="20"/>
      <c r="M188" s="20"/>
      <c r="N188" s="20"/>
      <c r="O188" s="20"/>
      <c r="P188" s="20"/>
    </row>
    <row r="189" spans="1:16" ht="18.75" x14ac:dyDescent="0.3">
      <c r="A189" s="20"/>
      <c r="B189" s="20"/>
      <c r="C189" s="150"/>
      <c r="D189" s="161"/>
      <c r="E189" s="161"/>
      <c r="F189" s="171"/>
      <c r="G189" s="171"/>
      <c r="H189" s="128"/>
      <c r="I189" s="161"/>
      <c r="J189" s="128"/>
      <c r="K189" s="20"/>
      <c r="L189" s="20"/>
      <c r="M189" s="20"/>
      <c r="N189" s="20"/>
      <c r="O189" s="20"/>
      <c r="P189" s="20"/>
    </row>
    <row r="190" spans="1:16" ht="18.75" x14ac:dyDescent="0.3">
      <c r="A190" s="20"/>
      <c r="B190" s="20"/>
      <c r="C190" s="150"/>
      <c r="D190" s="20"/>
      <c r="E190" s="161"/>
      <c r="F190" s="171"/>
      <c r="G190" s="171"/>
      <c r="H190" s="128"/>
      <c r="I190" s="161"/>
      <c r="J190" s="128"/>
      <c r="K190" s="20"/>
      <c r="L190" s="20"/>
      <c r="M190" s="20"/>
      <c r="N190" s="20"/>
      <c r="O190" s="20"/>
      <c r="P190" s="20"/>
    </row>
    <row r="191" spans="1:16" ht="18.75" x14ac:dyDescent="0.3">
      <c r="A191" s="20"/>
      <c r="B191" s="20"/>
      <c r="C191" s="150"/>
      <c r="D191" s="161"/>
      <c r="E191" s="161"/>
      <c r="F191" s="171"/>
      <c r="G191" s="171"/>
      <c r="H191" s="128"/>
      <c r="I191" s="161"/>
      <c r="J191" s="128"/>
      <c r="K191" s="20"/>
      <c r="L191" s="20"/>
      <c r="M191" s="20"/>
      <c r="N191" s="20"/>
      <c r="O191" s="20"/>
      <c r="P191" s="20"/>
    </row>
    <row r="192" spans="1:16" ht="18.75" x14ac:dyDescent="0.3">
      <c r="A192" s="20"/>
      <c r="B192" s="20"/>
      <c r="C192" s="150"/>
      <c r="D192" s="161"/>
      <c r="E192" s="161"/>
      <c r="F192" s="171"/>
      <c r="G192" s="171"/>
      <c r="H192" s="128"/>
      <c r="I192" s="161"/>
      <c r="J192" s="128"/>
      <c r="K192" s="20"/>
      <c r="L192" s="20"/>
      <c r="M192" s="20"/>
      <c r="N192" s="20"/>
      <c r="O192" s="20"/>
      <c r="P192" s="20"/>
    </row>
    <row r="193" spans="1:16" ht="18.75" x14ac:dyDescent="0.3">
      <c r="A193" s="20"/>
      <c r="B193" s="20"/>
      <c r="C193" s="150"/>
      <c r="D193" s="161"/>
      <c r="E193" s="161"/>
      <c r="F193" s="171"/>
      <c r="G193" s="171"/>
      <c r="H193" s="128"/>
      <c r="I193" s="161"/>
      <c r="J193" s="128"/>
      <c r="K193" s="20"/>
      <c r="L193" s="20"/>
      <c r="M193" s="20"/>
      <c r="N193" s="20"/>
      <c r="O193" s="20"/>
      <c r="P193" s="20"/>
    </row>
    <row r="194" spans="1:16" ht="18.75" x14ac:dyDescent="0.3">
      <c r="A194" s="20"/>
      <c r="B194" s="20"/>
      <c r="C194" s="150"/>
      <c r="D194" s="161"/>
      <c r="E194" s="161"/>
      <c r="F194" s="171"/>
      <c r="G194" s="171"/>
      <c r="H194" s="128"/>
      <c r="I194" s="161"/>
      <c r="J194" s="128"/>
      <c r="K194" s="20"/>
      <c r="L194" s="20"/>
      <c r="M194" s="20"/>
      <c r="N194" s="20"/>
      <c r="O194" s="20"/>
      <c r="P194" s="20"/>
    </row>
    <row r="195" spans="1:16" ht="18.75" x14ac:dyDescent="0.3">
      <c r="A195" s="20"/>
      <c r="B195" s="20"/>
      <c r="C195" s="150"/>
      <c r="D195" s="161"/>
      <c r="E195" s="161"/>
      <c r="F195" s="117"/>
      <c r="G195" s="117"/>
      <c r="H195" s="128"/>
      <c r="I195" s="161"/>
      <c r="J195" s="128"/>
      <c r="K195" s="20"/>
      <c r="L195" s="20"/>
      <c r="M195" s="20"/>
      <c r="N195" s="20"/>
      <c r="O195" s="20"/>
      <c r="P195" s="20"/>
    </row>
    <row r="196" spans="1:16" ht="15.75" x14ac:dyDescent="0.25">
      <c r="A196" s="20"/>
      <c r="B196" s="20"/>
      <c r="C196" s="20"/>
      <c r="D196" s="20"/>
      <c r="E196" s="20"/>
      <c r="F196" s="117"/>
      <c r="G196" s="117"/>
      <c r="H196" s="128"/>
      <c r="I196" s="161"/>
      <c r="J196" s="128"/>
      <c r="K196" s="20"/>
      <c r="L196" s="20"/>
      <c r="M196" s="20"/>
      <c r="N196" s="20"/>
      <c r="O196" s="20"/>
      <c r="P196" s="20"/>
    </row>
    <row r="197" spans="1:16" ht="15.75" x14ac:dyDescent="0.25">
      <c r="A197" s="20"/>
      <c r="B197" s="20"/>
      <c r="C197" s="20"/>
      <c r="D197" s="20"/>
      <c r="E197" s="20"/>
      <c r="F197" s="117"/>
      <c r="G197" s="117"/>
      <c r="H197" s="128"/>
      <c r="I197" s="161"/>
      <c r="J197" s="128"/>
      <c r="K197" s="20"/>
      <c r="L197" s="20"/>
      <c r="M197" s="20"/>
      <c r="N197" s="20"/>
      <c r="O197" s="20"/>
      <c r="P197" s="20"/>
    </row>
    <row r="198" spans="1:16" ht="15.75" x14ac:dyDescent="0.25">
      <c r="A198" s="20"/>
      <c r="B198" s="20"/>
      <c r="C198" s="20"/>
      <c r="D198" s="20"/>
      <c r="E198" s="20"/>
      <c r="F198" s="117"/>
      <c r="G198" s="117"/>
      <c r="H198" s="128"/>
      <c r="I198" s="161"/>
      <c r="J198" s="128"/>
      <c r="K198" s="20"/>
      <c r="L198" s="20"/>
      <c r="M198" s="20"/>
      <c r="N198" s="20"/>
      <c r="O198" s="20"/>
      <c r="P198" s="20"/>
    </row>
    <row r="199" spans="1:16" ht="15.75" x14ac:dyDescent="0.25">
      <c r="A199" s="20"/>
      <c r="B199" s="20"/>
      <c r="C199" s="20"/>
      <c r="D199" s="20"/>
      <c r="E199" s="20"/>
      <c r="F199" s="117"/>
      <c r="G199" s="173"/>
      <c r="H199" s="128"/>
      <c r="I199" s="161"/>
      <c r="J199" s="128"/>
      <c r="K199" s="20"/>
      <c r="L199" s="20"/>
      <c r="M199" s="20"/>
      <c r="N199" s="20"/>
      <c r="O199" s="20"/>
      <c r="P199" s="20"/>
    </row>
    <row r="200" spans="1:16" ht="15.75" x14ac:dyDescent="0.25">
      <c r="A200" s="20"/>
      <c r="B200" s="20"/>
      <c r="C200" s="20"/>
      <c r="D200" s="20"/>
      <c r="E200" s="20"/>
      <c r="F200" s="117"/>
      <c r="G200" s="173"/>
      <c r="H200" s="128"/>
      <c r="I200" s="161"/>
      <c r="J200" s="128"/>
      <c r="K200" s="20"/>
      <c r="L200" s="20"/>
      <c r="M200" s="20"/>
      <c r="N200" s="20"/>
      <c r="O200" s="20"/>
      <c r="P200" s="20"/>
    </row>
    <row r="201" spans="1:16" ht="15.75" x14ac:dyDescent="0.25">
      <c r="A201" s="20"/>
      <c r="B201" s="20"/>
      <c r="C201" s="20"/>
      <c r="D201" s="20"/>
      <c r="E201" s="20"/>
      <c r="F201" s="117"/>
      <c r="G201" s="117"/>
      <c r="H201" s="128"/>
      <c r="I201" s="161"/>
      <c r="J201" s="128"/>
      <c r="K201" s="20"/>
      <c r="L201" s="20"/>
      <c r="M201" s="20"/>
      <c r="N201" s="20"/>
      <c r="O201" s="20"/>
      <c r="P201" s="20"/>
    </row>
    <row r="202" spans="1:16" ht="15.75" x14ac:dyDescent="0.25">
      <c r="A202" s="20"/>
      <c r="B202" s="20"/>
      <c r="C202" s="20"/>
      <c r="D202" s="20"/>
      <c r="E202" s="20"/>
      <c r="F202" s="117"/>
      <c r="G202" s="117"/>
      <c r="H202" s="128"/>
      <c r="I202" s="161"/>
      <c r="J202" s="128"/>
      <c r="K202" s="20"/>
      <c r="L202" s="20"/>
      <c r="M202" s="20"/>
      <c r="N202" s="20"/>
      <c r="O202" s="20"/>
      <c r="P202" s="20"/>
    </row>
    <row r="203" spans="1:16" ht="15.75" x14ac:dyDescent="0.25">
      <c r="A203" s="20"/>
      <c r="B203" s="20"/>
      <c r="C203" s="20"/>
      <c r="D203" s="118"/>
      <c r="E203" s="20"/>
      <c r="F203" s="117"/>
      <c r="G203" s="117"/>
      <c r="H203" s="128"/>
      <c r="I203" s="161"/>
      <c r="J203" s="128"/>
      <c r="K203" s="20"/>
      <c r="L203" s="20"/>
      <c r="M203" s="20"/>
      <c r="N203" s="20"/>
      <c r="O203" s="20"/>
      <c r="P203" s="20"/>
    </row>
    <row r="204" spans="1:16" ht="15.75" x14ac:dyDescent="0.25">
      <c r="A204" s="20"/>
      <c r="B204" s="20"/>
      <c r="C204" s="20"/>
      <c r="D204" s="20"/>
      <c r="E204" s="20"/>
      <c r="F204" s="117"/>
      <c r="G204" s="117"/>
      <c r="H204" s="128"/>
      <c r="I204" s="161"/>
      <c r="J204" s="128"/>
      <c r="K204" s="20"/>
      <c r="L204" s="20"/>
      <c r="M204" s="20"/>
      <c r="N204" s="20"/>
      <c r="O204" s="20"/>
      <c r="P204" s="20"/>
    </row>
    <row r="205" spans="1:16" ht="15.75" x14ac:dyDescent="0.25">
      <c r="A205" s="20"/>
      <c r="B205" s="20"/>
      <c r="C205" s="20"/>
      <c r="D205" s="118"/>
      <c r="E205" s="20"/>
      <c r="F205" s="117"/>
      <c r="G205" s="117"/>
      <c r="H205" s="128"/>
      <c r="I205" s="161"/>
      <c r="J205" s="128"/>
      <c r="K205" s="20"/>
      <c r="L205" s="20"/>
      <c r="M205" s="20"/>
      <c r="N205" s="20"/>
      <c r="O205" s="20"/>
      <c r="P205" s="20"/>
    </row>
    <row r="206" spans="1:16" ht="15.75" x14ac:dyDescent="0.25">
      <c r="A206" s="20"/>
      <c r="B206" s="20"/>
      <c r="C206" s="20"/>
      <c r="D206" s="118"/>
      <c r="E206" s="20"/>
      <c r="F206" s="20"/>
      <c r="G206" s="117"/>
      <c r="H206" s="128"/>
      <c r="I206" s="161"/>
      <c r="J206" s="128"/>
      <c r="K206" s="20"/>
      <c r="L206" s="20"/>
      <c r="M206" s="20"/>
      <c r="N206" s="20"/>
      <c r="O206" s="20"/>
      <c r="P206" s="20"/>
    </row>
    <row r="207" spans="1:16" ht="15.75" x14ac:dyDescent="0.25">
      <c r="A207" s="20"/>
      <c r="B207" s="20"/>
      <c r="C207" s="20"/>
      <c r="D207" s="118"/>
      <c r="E207" s="20"/>
      <c r="F207" s="20"/>
      <c r="G207" s="117"/>
      <c r="H207" s="128"/>
      <c r="I207" s="161"/>
      <c r="J207" s="128"/>
      <c r="K207" s="20"/>
      <c r="L207" s="20"/>
      <c r="M207" s="20"/>
      <c r="N207" s="20"/>
      <c r="O207" s="20"/>
      <c r="P207" s="20"/>
    </row>
    <row r="208" spans="1:16" ht="15.75" x14ac:dyDescent="0.25">
      <c r="A208" s="20"/>
      <c r="B208" s="20"/>
      <c r="C208" s="20"/>
      <c r="D208" s="20"/>
      <c r="E208" s="20"/>
      <c r="F208" s="20"/>
      <c r="G208" s="117"/>
      <c r="H208" s="128"/>
      <c r="I208" s="161"/>
      <c r="J208" s="128"/>
      <c r="K208" s="20"/>
      <c r="L208" s="20"/>
      <c r="M208" s="20"/>
      <c r="N208" s="20"/>
      <c r="O208" s="20"/>
      <c r="P208" s="20"/>
    </row>
    <row r="209" spans="1:16" ht="15.75" x14ac:dyDescent="0.25">
      <c r="A209" s="20"/>
      <c r="B209" s="20"/>
      <c r="C209" s="20"/>
      <c r="D209" s="118"/>
      <c r="E209" s="20"/>
      <c r="F209" s="20"/>
      <c r="G209" s="117"/>
      <c r="H209" s="128"/>
      <c r="I209" s="161"/>
      <c r="J209" s="128"/>
      <c r="K209" s="20"/>
      <c r="L209" s="20"/>
      <c r="M209" s="20"/>
      <c r="N209" s="20"/>
      <c r="O209" s="20"/>
      <c r="P209" s="20"/>
    </row>
    <row r="210" spans="1:16" ht="15.75" x14ac:dyDescent="0.25">
      <c r="A210" s="20"/>
      <c r="B210" s="20"/>
      <c r="C210" s="20"/>
      <c r="D210" s="118"/>
      <c r="E210" s="20"/>
      <c r="F210" s="20"/>
      <c r="G210" s="117"/>
      <c r="H210" s="128"/>
      <c r="I210" s="161"/>
      <c r="J210" s="128"/>
      <c r="K210" s="20"/>
      <c r="L210" s="20"/>
      <c r="M210" s="20"/>
      <c r="N210" s="20"/>
      <c r="O210" s="20"/>
      <c r="P210" s="20"/>
    </row>
    <row r="211" spans="1:16" ht="15.75" x14ac:dyDescent="0.25">
      <c r="A211" s="20"/>
      <c r="B211" s="20"/>
      <c r="C211" s="20"/>
      <c r="D211" s="20"/>
      <c r="E211" s="20"/>
      <c r="F211" s="20"/>
      <c r="G211" s="117"/>
      <c r="H211" s="128"/>
      <c r="I211" s="161"/>
      <c r="J211" s="128"/>
      <c r="K211" s="20"/>
      <c r="L211" s="20"/>
      <c r="M211" s="20"/>
      <c r="N211" s="20"/>
      <c r="O211" s="20"/>
      <c r="P211" s="20"/>
    </row>
    <row r="212" spans="1:16" ht="15.75" x14ac:dyDescent="0.25">
      <c r="A212" s="20"/>
      <c r="B212" s="20"/>
      <c r="C212" s="20"/>
      <c r="D212" s="118"/>
      <c r="E212" s="20"/>
      <c r="F212" s="20"/>
      <c r="G212" s="117"/>
      <c r="H212" s="128"/>
      <c r="I212" s="161"/>
      <c r="J212" s="128"/>
      <c r="K212" s="20"/>
      <c r="L212" s="20"/>
      <c r="M212" s="20"/>
      <c r="N212" s="20"/>
      <c r="O212" s="20"/>
      <c r="P212" s="20"/>
    </row>
    <row r="213" spans="1:16" ht="15.75" x14ac:dyDescent="0.25">
      <c r="A213" s="20"/>
      <c r="B213" s="20"/>
      <c r="C213" s="20"/>
      <c r="D213" s="20"/>
      <c r="E213" s="20"/>
      <c r="F213" s="20"/>
      <c r="G213" s="117"/>
      <c r="H213" s="128"/>
      <c r="I213" s="161"/>
      <c r="J213" s="128"/>
      <c r="K213" s="20"/>
      <c r="L213" s="20"/>
      <c r="M213" s="20"/>
      <c r="N213" s="20"/>
      <c r="O213" s="20"/>
      <c r="P213" s="20"/>
    </row>
    <row r="214" spans="1:16" ht="15.75" x14ac:dyDescent="0.25">
      <c r="A214" s="20"/>
      <c r="B214" s="20"/>
      <c r="C214" s="20"/>
      <c r="D214" s="20"/>
      <c r="E214" s="20"/>
      <c r="F214" s="20"/>
      <c r="G214" s="117"/>
      <c r="H214" s="128"/>
      <c r="I214" s="161"/>
      <c r="J214" s="128"/>
      <c r="K214" s="20"/>
      <c r="L214" s="20"/>
      <c r="M214" s="20"/>
      <c r="N214" s="20"/>
      <c r="O214" s="20"/>
      <c r="P214" s="20"/>
    </row>
    <row r="215" spans="1:16" ht="15.75" x14ac:dyDescent="0.25">
      <c r="A215" s="20"/>
      <c r="B215" s="20"/>
      <c r="C215" s="20"/>
      <c r="D215" s="20"/>
      <c r="E215" s="20"/>
      <c r="F215" s="20"/>
      <c r="G215" s="117"/>
      <c r="H215" s="128"/>
      <c r="I215" s="161"/>
      <c r="J215" s="128"/>
      <c r="K215" s="20"/>
      <c r="L215" s="20"/>
      <c r="M215" s="20"/>
      <c r="N215" s="20"/>
      <c r="O215" s="20"/>
      <c r="P215" s="20"/>
    </row>
    <row r="216" spans="1:16" ht="15.75" x14ac:dyDescent="0.25">
      <c r="A216" s="20"/>
      <c r="B216" s="20"/>
      <c r="C216" s="20"/>
      <c r="D216" s="20"/>
      <c r="E216" s="20"/>
      <c r="F216" s="20"/>
      <c r="G216" s="117"/>
      <c r="H216" s="128"/>
      <c r="I216" s="161"/>
      <c r="J216" s="128"/>
      <c r="K216" s="20"/>
      <c r="L216" s="20"/>
      <c r="M216" s="20"/>
      <c r="N216" s="20"/>
      <c r="O216" s="20"/>
      <c r="P216" s="20"/>
    </row>
    <row r="217" spans="1:16" ht="15.75" x14ac:dyDescent="0.25">
      <c r="A217" s="20"/>
      <c r="B217" s="20"/>
      <c r="C217" s="20"/>
      <c r="D217" s="20"/>
      <c r="E217" s="20"/>
      <c r="F217" s="20"/>
      <c r="G217" s="117"/>
      <c r="H217" s="128"/>
      <c r="I217" s="161"/>
      <c r="J217" s="128"/>
      <c r="K217" s="20"/>
      <c r="L217" s="20"/>
      <c r="M217" s="20"/>
      <c r="N217" s="20"/>
      <c r="O217" s="20"/>
      <c r="P217" s="20"/>
    </row>
    <row r="218" spans="1:16" ht="15.75" x14ac:dyDescent="0.25">
      <c r="A218" s="20"/>
      <c r="B218" s="20"/>
      <c r="C218" s="20"/>
      <c r="D218" s="20"/>
      <c r="E218" s="20"/>
      <c r="F218" s="20"/>
      <c r="G218" s="117"/>
      <c r="H218" s="128"/>
      <c r="I218" s="161"/>
      <c r="J218" s="128"/>
      <c r="K218" s="20"/>
      <c r="L218" s="20"/>
      <c r="M218" s="20"/>
      <c r="N218" s="20"/>
      <c r="O218" s="20"/>
      <c r="P218" s="20"/>
    </row>
    <row r="219" spans="1:16" ht="15.75" x14ac:dyDescent="0.25">
      <c r="A219" s="20"/>
      <c r="B219" s="20"/>
      <c r="C219" s="20"/>
      <c r="D219" s="20"/>
      <c r="E219" s="20"/>
      <c r="F219" s="20"/>
      <c r="G219" s="20"/>
      <c r="H219" s="128"/>
      <c r="I219" s="161"/>
      <c r="J219" s="128"/>
      <c r="K219" s="20"/>
      <c r="L219" s="20"/>
      <c r="M219" s="20"/>
      <c r="N219" s="20"/>
      <c r="O219" s="20"/>
      <c r="P219" s="20"/>
    </row>
    <row r="220" spans="1:16" ht="15.75" x14ac:dyDescent="0.25">
      <c r="A220" s="20"/>
      <c r="B220" s="20"/>
      <c r="C220" s="20"/>
      <c r="D220" s="20"/>
      <c r="E220" s="20"/>
      <c r="F220" s="171"/>
      <c r="G220" s="174"/>
      <c r="H220" s="128"/>
      <c r="I220" s="161"/>
      <c r="J220" s="128"/>
      <c r="K220" s="20"/>
      <c r="L220" s="20"/>
      <c r="M220" s="20"/>
      <c r="N220" s="20"/>
      <c r="O220" s="20"/>
      <c r="P220" s="20"/>
    </row>
    <row r="221" spans="1:16" ht="15.75" x14ac:dyDescent="0.25">
      <c r="A221" s="20"/>
      <c r="B221" s="20"/>
      <c r="C221" s="20"/>
      <c r="D221" s="20"/>
      <c r="E221" s="20"/>
      <c r="F221" s="117"/>
      <c r="G221" s="20"/>
      <c r="H221" s="128"/>
      <c r="I221" s="161"/>
      <c r="J221" s="128"/>
      <c r="K221" s="20"/>
      <c r="L221" s="20"/>
      <c r="M221" s="20"/>
      <c r="N221" s="20"/>
      <c r="O221" s="20"/>
      <c r="P221" s="20"/>
    </row>
    <row r="222" spans="1:16" ht="15.75" x14ac:dyDescent="0.25">
      <c r="A222" s="20"/>
      <c r="B222" s="20"/>
      <c r="C222" s="20"/>
      <c r="D222" s="20"/>
      <c r="E222" s="20"/>
      <c r="F222" s="117"/>
      <c r="G222" s="117"/>
      <c r="H222" s="128"/>
      <c r="I222" s="161"/>
      <c r="J222" s="128"/>
      <c r="K222" s="20"/>
      <c r="L222" s="20"/>
      <c r="M222" s="20"/>
      <c r="N222" s="20"/>
      <c r="O222" s="20"/>
      <c r="P222" s="20"/>
    </row>
    <row r="223" spans="1:16" ht="15.75" x14ac:dyDescent="0.25">
      <c r="A223" s="20"/>
      <c r="B223" s="20"/>
      <c r="C223" s="20"/>
      <c r="D223" s="20"/>
      <c r="E223" s="20"/>
      <c r="F223" s="117"/>
      <c r="G223" s="20"/>
      <c r="H223" s="128"/>
      <c r="I223" s="161"/>
      <c r="J223" s="128"/>
      <c r="K223" s="20"/>
      <c r="L223" s="20"/>
      <c r="M223" s="20"/>
      <c r="N223" s="20"/>
      <c r="O223" s="20"/>
      <c r="P223" s="20"/>
    </row>
    <row r="224" spans="1:16" ht="15.75" x14ac:dyDescent="0.25">
      <c r="A224" s="20"/>
      <c r="B224" s="20"/>
      <c r="C224" s="20"/>
      <c r="D224" s="20"/>
      <c r="E224" s="20"/>
      <c r="F224" s="117"/>
      <c r="G224" s="117"/>
      <c r="H224" s="128"/>
      <c r="I224" s="161"/>
      <c r="J224" s="128"/>
      <c r="K224" s="20"/>
      <c r="L224" s="20"/>
      <c r="M224" s="20"/>
      <c r="N224" s="20"/>
      <c r="O224" s="20"/>
      <c r="P224" s="20"/>
    </row>
    <row r="225" spans="1:16" ht="15.75" x14ac:dyDescent="0.25">
      <c r="A225" s="20"/>
      <c r="B225" s="20"/>
      <c r="C225" s="20"/>
      <c r="D225" s="20"/>
      <c r="E225" s="20"/>
      <c r="F225" s="117"/>
      <c r="G225" s="117"/>
      <c r="H225" s="128"/>
      <c r="I225" s="161"/>
      <c r="J225" s="128"/>
      <c r="K225" s="20"/>
      <c r="L225" s="20"/>
      <c r="M225" s="20"/>
      <c r="N225" s="20"/>
      <c r="O225" s="20"/>
      <c r="P225" s="20"/>
    </row>
    <row r="226" spans="1:16" ht="15.75" x14ac:dyDescent="0.25">
      <c r="A226" s="20"/>
      <c r="B226" s="20"/>
      <c r="C226" s="20"/>
      <c r="D226" s="20"/>
      <c r="E226" s="20"/>
      <c r="F226" s="117"/>
      <c r="G226" s="117"/>
      <c r="H226" s="128"/>
      <c r="I226" s="161"/>
      <c r="J226" s="128"/>
      <c r="K226" s="20"/>
      <c r="L226" s="20"/>
      <c r="M226" s="20"/>
      <c r="N226" s="20"/>
      <c r="O226" s="20"/>
      <c r="P226" s="20"/>
    </row>
    <row r="227" spans="1:16" ht="15.75" x14ac:dyDescent="0.25">
      <c r="A227" s="20"/>
      <c r="B227" s="20"/>
      <c r="C227" s="20"/>
      <c r="D227" s="20"/>
      <c r="E227" s="20"/>
      <c r="F227" s="20"/>
      <c r="G227" s="20"/>
      <c r="H227" s="128"/>
      <c r="I227" s="161"/>
      <c r="J227" s="128"/>
      <c r="K227" s="20"/>
      <c r="L227" s="20"/>
      <c r="M227" s="20"/>
      <c r="N227" s="20"/>
      <c r="O227" s="20"/>
      <c r="P227" s="20"/>
    </row>
    <row r="228" spans="1:16" ht="15.75" x14ac:dyDescent="0.25">
      <c r="A228" s="20"/>
      <c r="B228" s="20"/>
      <c r="C228" s="20"/>
      <c r="D228" s="20"/>
      <c r="E228" s="20"/>
      <c r="F228" s="117"/>
      <c r="G228" s="20"/>
      <c r="H228" s="128"/>
      <c r="I228" s="161"/>
      <c r="J228" s="128"/>
      <c r="K228" s="20"/>
      <c r="L228" s="20"/>
      <c r="M228" s="20"/>
      <c r="N228" s="20"/>
      <c r="O228" s="20"/>
      <c r="P228" s="20"/>
    </row>
    <row r="229" spans="1:16" ht="15.75" x14ac:dyDescent="0.25">
      <c r="A229" s="20"/>
      <c r="B229" s="20"/>
      <c r="C229" s="20"/>
      <c r="D229" s="20"/>
      <c r="E229" s="20"/>
      <c r="F229" s="117"/>
      <c r="G229" s="20"/>
      <c r="H229" s="128"/>
      <c r="I229" s="161"/>
      <c r="J229" s="20"/>
      <c r="K229" s="20"/>
      <c r="L229" s="20"/>
      <c r="M229" s="20"/>
      <c r="N229" s="20"/>
      <c r="O229" s="20"/>
      <c r="P229" s="20"/>
    </row>
    <row r="230" spans="1:16" ht="15.75" x14ac:dyDescent="0.25">
      <c r="A230" s="20"/>
      <c r="B230" s="20"/>
      <c r="C230" s="20"/>
      <c r="D230" s="20"/>
      <c r="E230" s="20"/>
      <c r="F230" s="117"/>
      <c r="G230" s="20"/>
      <c r="H230" s="128"/>
      <c r="I230" s="161"/>
      <c r="J230" s="128"/>
      <c r="K230" s="20"/>
      <c r="L230" s="20"/>
      <c r="M230" s="20"/>
      <c r="N230" s="20"/>
      <c r="O230" s="20"/>
      <c r="P230" s="20"/>
    </row>
    <row r="231" spans="1:16" ht="15.75" x14ac:dyDescent="0.25">
      <c r="A231" s="20"/>
      <c r="B231" s="20"/>
      <c r="C231" s="20"/>
      <c r="D231" s="20"/>
      <c r="E231" s="20"/>
      <c r="F231" s="117"/>
      <c r="G231" s="20"/>
      <c r="H231" s="128"/>
      <c r="I231" s="161"/>
      <c r="J231" s="128"/>
      <c r="K231" s="20"/>
      <c r="L231" s="20"/>
      <c r="M231" s="20"/>
      <c r="N231" s="20"/>
      <c r="O231" s="20"/>
      <c r="P231" s="20"/>
    </row>
    <row r="232" spans="1:16" ht="15.75" x14ac:dyDescent="0.25">
      <c r="A232" s="20"/>
      <c r="B232" s="20"/>
      <c r="C232" s="20"/>
      <c r="D232" s="20"/>
      <c r="E232" s="20"/>
      <c r="F232" s="117"/>
      <c r="G232" s="20"/>
      <c r="H232" s="128"/>
      <c r="I232" s="161"/>
      <c r="J232" s="128"/>
      <c r="K232" s="20"/>
      <c r="L232" s="20"/>
      <c r="M232" s="20"/>
      <c r="N232" s="20"/>
      <c r="O232" s="20"/>
      <c r="P232" s="20"/>
    </row>
    <row r="233" spans="1:16" ht="15.75" x14ac:dyDescent="0.25">
      <c r="A233" s="20"/>
      <c r="B233" s="20"/>
      <c r="C233" s="20"/>
      <c r="D233" s="20"/>
      <c r="E233" s="20"/>
      <c r="F233" s="117"/>
      <c r="G233" s="20"/>
      <c r="H233" s="128"/>
      <c r="I233" s="161"/>
      <c r="J233" s="128"/>
      <c r="K233" s="20"/>
      <c r="L233" s="20"/>
      <c r="M233" s="20"/>
      <c r="N233" s="20"/>
      <c r="O233" s="20"/>
      <c r="P233" s="20"/>
    </row>
    <row r="234" spans="1:16" ht="15.75" x14ac:dyDescent="0.25">
      <c r="A234" s="20"/>
      <c r="B234" s="20"/>
      <c r="C234" s="20"/>
      <c r="D234" s="125"/>
      <c r="E234" s="20"/>
      <c r="F234" s="175"/>
      <c r="G234" s="20"/>
      <c r="H234" s="129"/>
      <c r="I234" s="161"/>
      <c r="J234" s="129"/>
      <c r="K234" s="20"/>
      <c r="L234" s="20"/>
      <c r="M234" s="20"/>
      <c r="N234" s="20"/>
      <c r="O234" s="20"/>
      <c r="P234" s="20"/>
    </row>
    <row r="235" spans="1:16" ht="15.75" x14ac:dyDescent="0.25">
      <c r="A235" s="20"/>
      <c r="B235" s="20"/>
      <c r="C235" s="20"/>
      <c r="D235" s="20"/>
      <c r="E235" s="20"/>
      <c r="F235" s="20"/>
      <c r="G235" s="20"/>
      <c r="H235" s="128"/>
      <c r="I235" s="20"/>
      <c r="J235" s="20"/>
      <c r="K235" s="20"/>
      <c r="L235" s="20"/>
      <c r="M235" s="20"/>
      <c r="N235" s="20"/>
      <c r="O235" s="20"/>
      <c r="P235" s="20"/>
    </row>
    <row r="236" spans="1:16" ht="15.75" x14ac:dyDescent="0.25">
      <c r="A236" s="20"/>
      <c r="B236" s="20"/>
      <c r="C236" s="20"/>
      <c r="D236" s="20"/>
      <c r="E236" s="20"/>
      <c r="F236" s="20"/>
      <c r="G236" s="20"/>
      <c r="H236" s="128"/>
      <c r="I236" s="20"/>
      <c r="J236" s="20"/>
      <c r="K236" s="20"/>
      <c r="L236" s="20"/>
      <c r="M236" s="20"/>
      <c r="N236" s="20"/>
      <c r="O236" s="20"/>
      <c r="P236" s="20"/>
    </row>
    <row r="237" spans="1:16" ht="15.75" x14ac:dyDescent="0.25">
      <c r="A237" s="20"/>
      <c r="B237" s="20"/>
      <c r="C237" s="20"/>
      <c r="D237" s="20"/>
      <c r="E237" s="20"/>
      <c r="F237" s="20"/>
      <c r="G237" s="20"/>
      <c r="H237" s="128"/>
      <c r="I237" s="20"/>
      <c r="J237" s="20"/>
      <c r="K237" s="20"/>
      <c r="L237" s="20"/>
      <c r="M237" s="20"/>
      <c r="N237" s="20"/>
      <c r="O237" s="20"/>
      <c r="P237" s="20"/>
    </row>
    <row r="238" spans="1:16" ht="15.75" x14ac:dyDescent="0.25">
      <c r="A238" s="20"/>
      <c r="B238" s="20"/>
      <c r="C238" s="20"/>
      <c r="D238" s="20"/>
      <c r="E238" s="20"/>
      <c r="F238" s="20"/>
      <c r="G238" s="20"/>
      <c r="H238" s="128"/>
      <c r="I238" s="20"/>
      <c r="J238" s="20"/>
      <c r="K238" s="20"/>
      <c r="L238" s="20"/>
      <c r="M238" s="20"/>
      <c r="N238" s="20"/>
      <c r="O238" s="20"/>
      <c r="P238" s="20"/>
    </row>
    <row r="239" spans="1:16" ht="15.75" x14ac:dyDescent="0.25">
      <c r="A239" s="20"/>
      <c r="B239" s="20"/>
      <c r="C239" s="20"/>
      <c r="D239" s="20"/>
      <c r="E239" s="20"/>
      <c r="F239" s="20"/>
      <c r="G239" s="20"/>
      <c r="H239" s="128"/>
      <c r="I239" s="20"/>
      <c r="J239" s="20"/>
      <c r="K239" s="20"/>
      <c r="L239" s="20"/>
      <c r="M239" s="20"/>
      <c r="N239" s="20"/>
      <c r="O239" s="20"/>
      <c r="P239" s="20"/>
    </row>
    <row r="240" spans="1:16" ht="15.75" x14ac:dyDescent="0.25">
      <c r="A240" s="20"/>
      <c r="B240" s="20"/>
      <c r="C240" s="20"/>
      <c r="D240" s="20"/>
      <c r="E240" s="20"/>
      <c r="F240" s="20"/>
      <c r="G240" s="20"/>
      <c r="H240" s="128"/>
      <c r="I240" s="20"/>
      <c r="J240" s="20"/>
      <c r="K240" s="20"/>
      <c r="L240" s="20"/>
      <c r="M240" s="20"/>
      <c r="N240" s="20"/>
      <c r="O240" s="20"/>
      <c r="P240" s="20"/>
    </row>
    <row r="241" spans="1:16" ht="15.75" x14ac:dyDescent="0.25">
      <c r="A241" s="20"/>
      <c r="B241" s="20"/>
      <c r="C241" s="20"/>
      <c r="D241" s="20"/>
      <c r="E241" s="20"/>
      <c r="F241" s="20"/>
      <c r="G241" s="20"/>
      <c r="H241" s="128"/>
      <c r="I241" s="20"/>
      <c r="J241" s="20"/>
      <c r="K241" s="20"/>
      <c r="L241" s="20"/>
      <c r="M241" s="20"/>
      <c r="N241" s="20"/>
      <c r="O241" s="20"/>
      <c r="P241" s="20"/>
    </row>
    <row r="242" spans="1:16" ht="15.75" x14ac:dyDescent="0.25">
      <c r="A242" s="20"/>
      <c r="B242" s="20"/>
      <c r="C242" s="20"/>
      <c r="D242" s="20"/>
      <c r="E242" s="20"/>
      <c r="F242" s="20"/>
      <c r="G242" s="20"/>
      <c r="H242" s="128"/>
      <c r="I242" s="20"/>
      <c r="J242" s="20"/>
      <c r="K242" s="20"/>
      <c r="L242" s="20"/>
      <c r="M242" s="20"/>
      <c r="N242" s="20"/>
      <c r="O242" s="20"/>
      <c r="P242" s="20"/>
    </row>
    <row r="243" spans="1:16" ht="15.75" x14ac:dyDescent="0.25">
      <c r="A243" s="20"/>
      <c r="B243" s="20"/>
      <c r="C243" s="20"/>
      <c r="D243" s="20"/>
      <c r="E243" s="20"/>
      <c r="F243" s="20"/>
      <c r="G243" s="20"/>
      <c r="H243" s="128"/>
      <c r="I243" s="20"/>
      <c r="J243" s="20"/>
      <c r="K243" s="20"/>
      <c r="L243" s="20"/>
      <c r="M243" s="20"/>
      <c r="N243" s="20"/>
      <c r="O243" s="20"/>
      <c r="P243" s="20"/>
    </row>
    <row r="244" spans="1:16" ht="15.75" x14ac:dyDescent="0.25">
      <c r="A244" s="20"/>
      <c r="B244" s="20"/>
      <c r="C244" s="20"/>
      <c r="D244" s="20"/>
      <c r="E244" s="20"/>
      <c r="F244" s="20"/>
      <c r="G244" s="20"/>
      <c r="H244" s="128"/>
      <c r="I244" s="20"/>
      <c r="J244" s="20"/>
      <c r="K244" s="20"/>
      <c r="L244" s="20"/>
      <c r="M244" s="20"/>
      <c r="N244" s="20"/>
      <c r="O244" s="20"/>
      <c r="P244" s="20"/>
    </row>
    <row r="245" spans="1:16" ht="15.75" x14ac:dyDescent="0.25">
      <c r="A245" s="20"/>
      <c r="B245" s="20"/>
      <c r="C245" s="20"/>
      <c r="D245" s="20"/>
      <c r="E245" s="20"/>
      <c r="F245" s="20"/>
      <c r="G245" s="20"/>
      <c r="H245" s="128"/>
      <c r="I245" s="20"/>
      <c r="J245" s="20"/>
      <c r="K245" s="20"/>
      <c r="L245" s="20"/>
      <c r="M245" s="20"/>
      <c r="N245" s="20"/>
      <c r="O245" s="20"/>
      <c r="P245" s="20"/>
    </row>
    <row r="246" spans="1:16" ht="15.75" x14ac:dyDescent="0.25">
      <c r="A246" s="20"/>
      <c r="B246" s="20"/>
      <c r="C246" s="20"/>
      <c r="D246" s="20"/>
      <c r="E246" s="20"/>
      <c r="F246" s="20"/>
      <c r="G246" s="20"/>
      <c r="H246" s="128"/>
      <c r="I246" s="20"/>
      <c r="J246" s="20"/>
      <c r="K246" s="20"/>
      <c r="L246" s="20"/>
      <c r="M246" s="20"/>
      <c r="N246" s="20"/>
      <c r="O246" s="20"/>
      <c r="P246" s="20"/>
    </row>
    <row r="247" spans="1:16" ht="15.75" x14ac:dyDescent="0.25">
      <c r="A247" s="20"/>
      <c r="B247" s="20"/>
      <c r="C247" s="20"/>
      <c r="D247" s="20"/>
      <c r="E247" s="20"/>
      <c r="F247" s="20"/>
      <c r="G247" s="20"/>
      <c r="H247" s="128"/>
      <c r="I247" s="20"/>
      <c r="J247" s="20"/>
      <c r="K247" s="20"/>
      <c r="L247" s="20"/>
      <c r="M247" s="20"/>
      <c r="N247" s="20"/>
      <c r="O247" s="20"/>
      <c r="P247" s="20"/>
    </row>
    <row r="248" spans="1:16" ht="15.75" x14ac:dyDescent="0.25">
      <c r="A248" s="20"/>
      <c r="B248" s="20"/>
      <c r="C248" s="20"/>
      <c r="D248" s="20"/>
      <c r="E248" s="20"/>
      <c r="F248" s="20"/>
      <c r="G248" s="20"/>
      <c r="H248" s="128"/>
      <c r="I248" s="20"/>
      <c r="J248" s="20"/>
      <c r="K248" s="20"/>
      <c r="L248" s="20"/>
      <c r="M248" s="20"/>
      <c r="N248" s="20"/>
      <c r="O248" s="20"/>
      <c r="P248" s="20"/>
    </row>
    <row r="249" spans="1:16" ht="15.75" x14ac:dyDescent="0.25">
      <c r="A249" s="20"/>
      <c r="B249" s="20"/>
      <c r="C249" s="20"/>
      <c r="D249" s="20"/>
      <c r="E249" s="20"/>
      <c r="F249" s="20"/>
      <c r="G249" s="20"/>
      <c r="H249" s="128"/>
      <c r="I249" s="20"/>
      <c r="J249" s="20"/>
      <c r="K249" s="20"/>
      <c r="L249" s="20"/>
      <c r="M249" s="20"/>
      <c r="N249" s="20"/>
      <c r="O249" s="20"/>
      <c r="P249" s="20"/>
    </row>
    <row r="250" spans="1:16" ht="15.75" x14ac:dyDescent="0.25">
      <c r="A250" s="20"/>
      <c r="B250" s="20"/>
      <c r="C250" s="20"/>
      <c r="D250" s="20"/>
      <c r="E250" s="20"/>
      <c r="F250" s="20"/>
      <c r="G250" s="20"/>
      <c r="H250" s="128"/>
      <c r="I250" s="20"/>
      <c r="J250" s="20"/>
      <c r="K250" s="20"/>
      <c r="L250" s="20"/>
      <c r="M250" s="20"/>
      <c r="N250" s="20"/>
      <c r="O250" s="20"/>
      <c r="P250" s="20"/>
    </row>
    <row r="251" spans="1:16" ht="15.75" x14ac:dyDescent="0.25">
      <c r="A251" s="20"/>
      <c r="B251" s="20"/>
      <c r="C251" s="20"/>
      <c r="D251" s="20"/>
      <c r="E251" s="20"/>
      <c r="F251" s="20"/>
      <c r="G251" s="20"/>
      <c r="H251" s="128"/>
      <c r="I251" s="20"/>
      <c r="J251" s="20"/>
      <c r="K251" s="20"/>
      <c r="L251" s="20"/>
      <c r="M251" s="20"/>
      <c r="N251" s="20"/>
      <c r="O251" s="20"/>
      <c r="P251" s="20"/>
    </row>
    <row r="252" spans="1:16" ht="15.75" x14ac:dyDescent="0.25">
      <c r="A252" s="20"/>
      <c r="B252" s="20"/>
      <c r="C252" s="20"/>
      <c r="D252" s="20"/>
      <c r="E252" s="20"/>
      <c r="F252" s="20"/>
      <c r="G252" s="20"/>
      <c r="H252" s="128"/>
      <c r="I252" s="20"/>
      <c r="J252" s="20"/>
      <c r="K252" s="20"/>
      <c r="L252" s="20"/>
      <c r="M252" s="20"/>
      <c r="N252" s="20"/>
      <c r="O252" s="20"/>
      <c r="P252" s="20"/>
    </row>
    <row r="253" spans="1:16" ht="15.75" x14ac:dyDescent="0.25">
      <c r="A253" s="20"/>
      <c r="B253" s="20"/>
      <c r="C253" s="20"/>
      <c r="D253" s="20"/>
      <c r="E253" s="20"/>
      <c r="F253" s="20"/>
      <c r="G253" s="20"/>
      <c r="H253" s="128"/>
      <c r="I253" s="20"/>
      <c r="J253" s="20"/>
      <c r="K253" s="20"/>
      <c r="L253" s="20"/>
      <c r="M253" s="20"/>
      <c r="N253" s="20"/>
      <c r="O253" s="20"/>
      <c r="P253" s="20"/>
    </row>
    <row r="254" spans="1:16" ht="15.75" x14ac:dyDescent="0.25">
      <c r="A254" s="20"/>
      <c r="B254" s="20"/>
      <c r="C254" s="20"/>
      <c r="D254" s="20"/>
      <c r="E254" s="20"/>
      <c r="F254" s="20"/>
      <c r="G254" s="20"/>
      <c r="H254" s="128"/>
      <c r="I254" s="20"/>
      <c r="J254" s="20"/>
      <c r="K254" s="20"/>
      <c r="L254" s="20"/>
      <c r="M254" s="20"/>
      <c r="N254" s="20"/>
      <c r="O254" s="20"/>
      <c r="P254" s="20"/>
    </row>
    <row r="255" spans="1:16" ht="15.75" x14ac:dyDescent="0.25">
      <c r="A255" s="20"/>
      <c r="B255" s="20"/>
      <c r="C255" s="20"/>
      <c r="D255" s="20"/>
      <c r="E255" s="20"/>
      <c r="F255" s="20"/>
      <c r="G255" s="20"/>
      <c r="H255" s="128"/>
      <c r="I255" s="20"/>
      <c r="J255" s="20"/>
      <c r="K255" s="20"/>
      <c r="L255" s="20"/>
      <c r="M255" s="20"/>
      <c r="N255" s="20"/>
      <c r="O255" s="20"/>
      <c r="P255" s="20"/>
    </row>
    <row r="256" spans="1:16" ht="15.75" x14ac:dyDescent="0.25">
      <c r="A256" s="20"/>
      <c r="B256" s="20"/>
      <c r="C256" s="20"/>
      <c r="D256" s="20"/>
      <c r="E256" s="20"/>
      <c r="F256" s="20"/>
      <c r="G256" s="20"/>
      <c r="H256" s="128"/>
      <c r="I256" s="20"/>
      <c r="J256" s="20"/>
      <c r="K256" s="20"/>
      <c r="L256" s="20"/>
      <c r="M256" s="20"/>
      <c r="N256" s="20"/>
      <c r="O256" s="20"/>
      <c r="P256" s="20"/>
    </row>
    <row r="257" spans="1:16" ht="15.75" x14ac:dyDescent="0.25">
      <c r="A257" s="20"/>
      <c r="B257" s="20"/>
      <c r="C257" s="20"/>
      <c r="D257" s="20"/>
      <c r="E257" s="20"/>
      <c r="F257" s="20"/>
      <c r="G257" s="20"/>
      <c r="H257" s="128"/>
      <c r="I257" s="20"/>
      <c r="J257" s="20"/>
      <c r="K257" s="20"/>
      <c r="L257" s="20"/>
      <c r="M257" s="20"/>
      <c r="N257" s="20"/>
      <c r="O257" s="20"/>
      <c r="P257" s="20"/>
    </row>
    <row r="258" spans="1:16" ht="15.75" x14ac:dyDescent="0.25">
      <c r="C258" s="163"/>
      <c r="D258" s="163"/>
      <c r="E258" s="163"/>
      <c r="F258" s="163"/>
      <c r="G258" s="163"/>
      <c r="H258" s="157"/>
      <c r="I258" s="163"/>
      <c r="J258" s="163"/>
      <c r="K258" s="163"/>
      <c r="L258" s="163"/>
      <c r="M258" s="163"/>
      <c r="N258" s="163"/>
      <c r="O258" s="163"/>
    </row>
    <row r="259" spans="1:16" ht="15.75" x14ac:dyDescent="0.25">
      <c r="C259" s="119"/>
      <c r="D259" s="119"/>
      <c r="E259" s="119"/>
      <c r="F259" s="119"/>
      <c r="G259" s="119"/>
      <c r="H259" s="49"/>
      <c r="I259" s="119"/>
      <c r="J259" s="119"/>
      <c r="K259" s="119"/>
      <c r="L259" s="119"/>
      <c r="M259" s="119"/>
      <c r="N259" s="119"/>
      <c r="O259" s="119"/>
    </row>
    <row r="260" spans="1:16" ht="15.75" x14ac:dyDescent="0.25">
      <c r="C260" s="119"/>
      <c r="D260" s="119"/>
      <c r="E260" s="119"/>
      <c r="F260" s="119"/>
      <c r="G260" s="119"/>
      <c r="H260" s="49"/>
      <c r="I260" s="119"/>
      <c r="J260" s="119"/>
      <c r="K260" s="119"/>
      <c r="L260" s="119"/>
      <c r="M260" s="119"/>
      <c r="N260" s="119"/>
      <c r="O260" s="119"/>
    </row>
    <row r="261" spans="1:16" ht="15.75" x14ac:dyDescent="0.25">
      <c r="C261" s="119"/>
      <c r="D261" s="119"/>
      <c r="E261" s="119"/>
      <c r="F261" s="119"/>
      <c r="G261" s="119"/>
      <c r="H261" s="49"/>
      <c r="I261" s="119"/>
      <c r="J261" s="119"/>
      <c r="K261" s="119"/>
      <c r="L261" s="119"/>
      <c r="M261" s="119"/>
      <c r="N261" s="119"/>
      <c r="O261" s="119"/>
    </row>
    <row r="262" spans="1:16" ht="15.75" x14ac:dyDescent="0.25">
      <c r="C262" s="119"/>
      <c r="D262" s="119"/>
      <c r="E262" s="119"/>
      <c r="F262" s="119"/>
      <c r="G262" s="119"/>
      <c r="H262" s="49"/>
      <c r="I262" s="119"/>
      <c r="J262" s="119"/>
      <c r="K262" s="119"/>
      <c r="L262" s="119"/>
      <c r="M262" s="119"/>
      <c r="N262" s="119"/>
      <c r="O262" s="119"/>
    </row>
    <row r="263" spans="1:16" ht="15.75" x14ac:dyDescent="0.25">
      <c r="C263" s="119"/>
      <c r="D263" s="119"/>
      <c r="E263" s="119"/>
      <c r="F263" s="119"/>
      <c r="G263" s="119"/>
      <c r="H263" s="49"/>
      <c r="I263" s="119"/>
      <c r="J263" s="119"/>
      <c r="K263" s="119"/>
      <c r="L263" s="119"/>
      <c r="M263" s="119"/>
      <c r="N263" s="119"/>
      <c r="O263" s="119"/>
    </row>
    <row r="264" spans="1:16" ht="15.75" x14ac:dyDescent="0.25">
      <c r="C264" s="119"/>
      <c r="D264" s="119"/>
      <c r="E264" s="119"/>
      <c r="F264" s="119"/>
      <c r="G264" s="119"/>
      <c r="H264" s="49"/>
      <c r="I264" s="119"/>
      <c r="J264" s="119"/>
      <c r="K264" s="119"/>
      <c r="L264" s="119"/>
      <c r="M264" s="119"/>
      <c r="N264" s="119"/>
      <c r="O264" s="119"/>
    </row>
    <row r="265" spans="1:16" ht="15.75" x14ac:dyDescent="0.25">
      <c r="C265" s="119"/>
      <c r="D265" s="119"/>
      <c r="E265" s="119"/>
      <c r="F265" s="119"/>
      <c r="G265" s="119"/>
      <c r="H265" s="49"/>
      <c r="I265" s="119"/>
      <c r="J265" s="119"/>
      <c r="K265" s="119"/>
      <c r="L265" s="119"/>
      <c r="M265" s="119"/>
      <c r="N265" s="119"/>
      <c r="O265" s="119"/>
    </row>
    <row r="266" spans="1:16" ht="15.75" x14ac:dyDescent="0.25">
      <c r="C266" s="119"/>
      <c r="D266" s="119"/>
      <c r="E266" s="119"/>
      <c r="F266" s="119"/>
      <c r="G266" s="119"/>
      <c r="H266" s="49"/>
      <c r="I266" s="119"/>
      <c r="J266" s="119"/>
      <c r="K266" s="119"/>
      <c r="L266" s="119"/>
      <c r="M266" s="119"/>
      <c r="N266" s="119"/>
      <c r="O266" s="119"/>
    </row>
    <row r="267" spans="1:16" ht="15.75" x14ac:dyDescent="0.25">
      <c r="C267" s="119"/>
      <c r="D267" s="119"/>
      <c r="E267" s="119"/>
      <c r="F267" s="119"/>
      <c r="G267" s="119"/>
      <c r="H267" s="49"/>
      <c r="I267" s="119"/>
      <c r="J267" s="119"/>
      <c r="K267" s="119"/>
      <c r="L267" s="119"/>
      <c r="M267" s="119"/>
      <c r="N267" s="119"/>
      <c r="O267" s="119"/>
    </row>
    <row r="268" spans="1:16" ht="15.75" x14ac:dyDescent="0.25">
      <c r="C268" s="119"/>
      <c r="D268" s="119"/>
      <c r="E268" s="119"/>
      <c r="F268" s="119"/>
      <c r="G268" s="119"/>
      <c r="H268" s="49"/>
      <c r="I268" s="119"/>
      <c r="J268" s="119"/>
      <c r="K268" s="119"/>
      <c r="L268" s="119"/>
      <c r="M268" s="119"/>
      <c r="N268" s="119"/>
      <c r="O268" s="119"/>
    </row>
    <row r="269" spans="1:16" ht="15.75" x14ac:dyDescent="0.25">
      <c r="C269" s="119"/>
      <c r="D269" s="119"/>
      <c r="E269" s="119"/>
      <c r="F269" s="119"/>
      <c r="G269" s="119"/>
      <c r="H269" s="49"/>
      <c r="I269" s="119"/>
      <c r="J269" s="119"/>
      <c r="K269" s="119"/>
      <c r="L269" s="119"/>
      <c r="M269" s="119"/>
      <c r="N269" s="119"/>
      <c r="O269" s="119"/>
    </row>
    <row r="270" spans="1:16" x14ac:dyDescent="0.25">
      <c r="C270" s="119"/>
      <c r="D270" s="119"/>
      <c r="E270" s="119"/>
      <c r="F270" s="119"/>
      <c r="G270" s="119"/>
      <c r="H270" s="119"/>
      <c r="I270" s="119"/>
      <c r="J270" s="119"/>
      <c r="K270" s="119"/>
      <c r="L270" s="119"/>
      <c r="M270" s="119"/>
      <c r="N270" s="119"/>
      <c r="O270" s="119"/>
    </row>
    <row r="271" spans="1:16" x14ac:dyDescent="0.25">
      <c r="C271" s="119"/>
      <c r="D271" s="119"/>
      <c r="E271" s="119"/>
      <c r="F271" s="119"/>
      <c r="G271" s="119"/>
      <c r="H271" s="119"/>
      <c r="I271" s="119"/>
      <c r="J271" s="119"/>
      <c r="K271" s="119"/>
      <c r="L271" s="119"/>
      <c r="M271" s="119"/>
      <c r="N271" s="119"/>
      <c r="O271" s="119"/>
    </row>
    <row r="272" spans="1:16" x14ac:dyDescent="0.25">
      <c r="C272" s="119"/>
      <c r="D272" s="119"/>
      <c r="E272" s="119"/>
      <c r="F272" s="119"/>
      <c r="G272" s="119"/>
      <c r="H272" s="119"/>
      <c r="I272" s="119"/>
      <c r="J272" s="119"/>
      <c r="K272" s="119"/>
      <c r="L272" s="119"/>
      <c r="M272" s="119"/>
      <c r="N272" s="119"/>
      <c r="O272" s="119"/>
    </row>
    <row r="273" spans="3:15" x14ac:dyDescent="0.25">
      <c r="C273" s="119"/>
      <c r="D273" s="119"/>
      <c r="E273" s="119"/>
      <c r="F273" s="119"/>
      <c r="G273" s="119"/>
      <c r="H273" s="119"/>
      <c r="I273" s="119"/>
      <c r="J273" s="119"/>
      <c r="K273" s="119"/>
      <c r="L273" s="119"/>
      <c r="M273" s="119"/>
      <c r="N273" s="119"/>
      <c r="O273" s="119"/>
    </row>
    <row r="274" spans="3:15" x14ac:dyDescent="0.25">
      <c r="C274" s="119"/>
      <c r="D274" s="119"/>
      <c r="E274" s="119"/>
      <c r="F274" s="119"/>
      <c r="G274" s="119"/>
      <c r="H274" s="119"/>
      <c r="I274" s="119"/>
      <c r="J274" s="119"/>
      <c r="K274" s="119"/>
      <c r="L274" s="119"/>
      <c r="M274" s="119"/>
      <c r="N274" s="119"/>
      <c r="O274" s="119"/>
    </row>
    <row r="275" spans="3:15" x14ac:dyDescent="0.25">
      <c r="C275" s="119"/>
      <c r="D275" s="119"/>
      <c r="E275" s="119"/>
      <c r="F275" s="119"/>
      <c r="G275" s="119"/>
      <c r="H275" s="119"/>
      <c r="I275" s="119"/>
      <c r="J275" s="119"/>
      <c r="K275" s="119"/>
      <c r="L275" s="119"/>
      <c r="M275" s="119"/>
      <c r="N275" s="119"/>
      <c r="O275" s="119"/>
    </row>
    <row r="276" spans="3:15" x14ac:dyDescent="0.25">
      <c r="C276" s="119"/>
      <c r="D276" s="119"/>
      <c r="E276" s="119"/>
      <c r="F276" s="119"/>
      <c r="G276" s="119"/>
      <c r="H276" s="119"/>
      <c r="I276" s="119"/>
      <c r="J276" s="119"/>
      <c r="K276" s="119"/>
      <c r="L276" s="119"/>
      <c r="M276" s="119"/>
      <c r="N276" s="119"/>
      <c r="O276" s="119"/>
    </row>
    <row r="277" spans="3:15" x14ac:dyDescent="0.25">
      <c r="C277" s="119"/>
      <c r="D277" s="119"/>
      <c r="E277" s="119"/>
      <c r="F277" s="119"/>
      <c r="G277" s="119"/>
      <c r="H277" s="119"/>
      <c r="I277" s="119"/>
      <c r="J277" s="119"/>
      <c r="K277" s="119"/>
      <c r="L277" s="119"/>
      <c r="M277" s="119"/>
      <c r="N277" s="119"/>
      <c r="O277" s="119"/>
    </row>
    <row r="278" spans="3:15" x14ac:dyDescent="0.25">
      <c r="C278" s="119"/>
      <c r="D278" s="119"/>
      <c r="E278" s="119"/>
      <c r="F278" s="119"/>
      <c r="G278" s="119"/>
      <c r="H278" s="119"/>
      <c r="I278" s="119"/>
      <c r="J278" s="119"/>
      <c r="K278" s="119"/>
      <c r="L278" s="119"/>
      <c r="M278" s="119"/>
      <c r="N278" s="119"/>
      <c r="O278" s="119"/>
    </row>
    <row r="279" spans="3:15" x14ac:dyDescent="0.25">
      <c r="C279" s="119"/>
      <c r="D279" s="119"/>
      <c r="E279" s="119"/>
      <c r="F279" s="119"/>
      <c r="G279" s="119"/>
      <c r="H279" s="119"/>
      <c r="I279" s="119"/>
      <c r="J279" s="119"/>
      <c r="K279" s="119"/>
      <c r="L279" s="119"/>
      <c r="M279" s="119"/>
      <c r="N279" s="119"/>
      <c r="O279" s="119"/>
    </row>
    <row r="280" spans="3:15" x14ac:dyDescent="0.25">
      <c r="C280" s="119"/>
      <c r="D280" s="119"/>
      <c r="E280" s="119"/>
      <c r="F280" s="119"/>
      <c r="G280" s="119"/>
      <c r="H280" s="119"/>
      <c r="I280" s="119"/>
      <c r="J280" s="119"/>
      <c r="K280" s="119"/>
      <c r="L280" s="119"/>
      <c r="M280" s="119"/>
      <c r="N280" s="119"/>
      <c r="O280" s="119"/>
    </row>
    <row r="281" spans="3:15" x14ac:dyDescent="0.25">
      <c r="C281" s="119"/>
      <c r="D281" s="119"/>
      <c r="E281" s="119"/>
      <c r="F281" s="119"/>
      <c r="G281" s="119"/>
      <c r="H281" s="119"/>
      <c r="I281" s="119"/>
      <c r="J281" s="119"/>
      <c r="K281" s="119"/>
      <c r="L281" s="119"/>
      <c r="M281" s="119"/>
      <c r="N281" s="119"/>
      <c r="O281" s="119"/>
    </row>
    <row r="282" spans="3:15" x14ac:dyDescent="0.25">
      <c r="C282" s="119"/>
      <c r="D282" s="119"/>
      <c r="E282" s="119"/>
      <c r="F282" s="119"/>
      <c r="G282" s="119"/>
      <c r="H282" s="119"/>
      <c r="I282" s="119"/>
      <c r="J282" s="119"/>
      <c r="K282" s="119"/>
      <c r="L282" s="119"/>
      <c r="M282" s="119"/>
      <c r="N282" s="119"/>
      <c r="O282" s="119"/>
    </row>
    <row r="283" spans="3:15" x14ac:dyDescent="0.25">
      <c r="C283" s="119"/>
      <c r="D283" s="119"/>
      <c r="E283" s="119"/>
      <c r="F283" s="119"/>
      <c r="G283" s="119"/>
      <c r="H283" s="119"/>
      <c r="I283" s="119"/>
      <c r="J283" s="119"/>
      <c r="K283" s="119"/>
      <c r="L283" s="119"/>
      <c r="M283" s="119"/>
      <c r="N283" s="119"/>
      <c r="O283" s="119"/>
    </row>
    <row r="284" spans="3:15" x14ac:dyDescent="0.25">
      <c r="C284" s="119"/>
      <c r="D284" s="119"/>
      <c r="E284" s="119"/>
      <c r="F284" s="119"/>
      <c r="G284" s="119"/>
      <c r="H284" s="119"/>
      <c r="I284" s="119"/>
      <c r="J284" s="119"/>
      <c r="K284" s="119"/>
      <c r="L284" s="119"/>
      <c r="M284" s="119"/>
      <c r="N284" s="119"/>
      <c r="O284" s="119"/>
    </row>
    <row r="285" spans="3:15" x14ac:dyDescent="0.25">
      <c r="C285" s="119"/>
      <c r="D285" s="119"/>
      <c r="E285" s="119"/>
      <c r="F285" s="119"/>
      <c r="G285" s="119"/>
      <c r="H285" s="119"/>
      <c r="I285" s="119"/>
      <c r="J285" s="119"/>
      <c r="K285" s="119"/>
      <c r="L285" s="119"/>
      <c r="M285" s="119"/>
      <c r="N285" s="119"/>
      <c r="O285" s="119"/>
    </row>
    <row r="286" spans="3:15" x14ac:dyDescent="0.25">
      <c r="C286" s="119"/>
      <c r="D286" s="119"/>
      <c r="E286" s="119"/>
      <c r="F286" s="119"/>
      <c r="G286" s="119"/>
      <c r="H286" s="119"/>
      <c r="I286" s="119"/>
      <c r="J286" s="119"/>
      <c r="K286" s="119"/>
      <c r="L286" s="119"/>
      <c r="M286" s="119"/>
      <c r="N286" s="119"/>
      <c r="O286" s="119"/>
    </row>
    <row r="287" spans="3:15" x14ac:dyDescent="0.25">
      <c r="C287" s="119"/>
      <c r="D287" s="119"/>
      <c r="E287" s="119"/>
      <c r="F287" s="119"/>
      <c r="G287" s="119"/>
      <c r="H287" s="119"/>
      <c r="I287" s="119"/>
      <c r="J287" s="119"/>
      <c r="K287" s="119"/>
      <c r="L287" s="119"/>
      <c r="M287" s="119"/>
      <c r="N287" s="119"/>
      <c r="O287" s="119"/>
    </row>
    <row r="288" spans="3:15" x14ac:dyDescent="0.25">
      <c r="C288" s="119"/>
      <c r="D288" s="119"/>
      <c r="E288" s="119"/>
      <c r="F288" s="119"/>
      <c r="G288" s="119"/>
      <c r="H288" s="119"/>
      <c r="I288" s="119"/>
      <c r="J288" s="119"/>
      <c r="K288" s="119"/>
      <c r="L288" s="119"/>
      <c r="M288" s="119"/>
      <c r="N288" s="119"/>
      <c r="O288" s="119"/>
    </row>
    <row r="289" spans="3:15" x14ac:dyDescent="0.25">
      <c r="C289" s="119"/>
      <c r="D289" s="119"/>
      <c r="E289" s="119"/>
      <c r="F289" s="119"/>
      <c r="G289" s="119"/>
      <c r="H289" s="119"/>
      <c r="I289" s="119"/>
      <c r="J289" s="119"/>
      <c r="K289" s="119"/>
      <c r="L289" s="119"/>
      <c r="M289" s="119"/>
      <c r="N289" s="119"/>
      <c r="O289" s="119"/>
    </row>
    <row r="290" spans="3:15" x14ac:dyDescent="0.25">
      <c r="C290" s="119"/>
      <c r="D290" s="119"/>
      <c r="E290" s="119"/>
      <c r="F290" s="119"/>
      <c r="G290" s="119"/>
      <c r="H290" s="119"/>
      <c r="I290" s="119"/>
      <c r="J290" s="119"/>
      <c r="K290" s="119"/>
      <c r="L290" s="119"/>
      <c r="M290" s="119"/>
      <c r="N290" s="119"/>
      <c r="O290" s="119"/>
    </row>
    <row r="291" spans="3:15" x14ac:dyDescent="0.25">
      <c r="C291" s="119"/>
      <c r="D291" s="119"/>
      <c r="E291" s="119"/>
      <c r="F291" s="119"/>
      <c r="G291" s="119"/>
      <c r="H291" s="119"/>
      <c r="I291" s="119"/>
      <c r="J291" s="119"/>
      <c r="K291" s="119"/>
      <c r="L291" s="119"/>
      <c r="M291" s="119"/>
      <c r="N291" s="119"/>
      <c r="O291" s="119"/>
    </row>
    <row r="292" spans="3:15" x14ac:dyDescent="0.25">
      <c r="C292" s="119"/>
      <c r="D292" s="119"/>
      <c r="E292" s="119"/>
      <c r="F292" s="119"/>
      <c r="G292" s="119"/>
      <c r="H292" s="119"/>
      <c r="I292" s="119"/>
      <c r="J292" s="119"/>
      <c r="K292" s="119"/>
      <c r="L292" s="119"/>
      <c r="M292" s="119"/>
      <c r="N292" s="119"/>
      <c r="O292" s="119"/>
    </row>
    <row r="293" spans="3:15" x14ac:dyDescent="0.25">
      <c r="C293" s="119"/>
      <c r="D293" s="119"/>
      <c r="E293" s="119"/>
      <c r="F293" s="119"/>
      <c r="G293" s="119"/>
      <c r="H293" s="119"/>
      <c r="I293" s="119"/>
      <c r="J293" s="119"/>
      <c r="K293" s="119"/>
      <c r="L293" s="119"/>
      <c r="M293" s="119"/>
      <c r="N293" s="119"/>
      <c r="O293" s="119"/>
    </row>
    <row r="294" spans="3:15" x14ac:dyDescent="0.25">
      <c r="C294" s="119"/>
      <c r="D294" s="119"/>
      <c r="E294" s="119"/>
      <c r="F294" s="119"/>
      <c r="G294" s="119"/>
      <c r="H294" s="119"/>
      <c r="I294" s="119"/>
      <c r="J294" s="119"/>
      <c r="K294" s="119"/>
      <c r="L294" s="119"/>
      <c r="M294" s="119"/>
      <c r="N294" s="119"/>
      <c r="O294" s="119"/>
    </row>
    <row r="295" spans="3:15" x14ac:dyDescent="0.25">
      <c r="C295" s="119"/>
      <c r="D295" s="119"/>
      <c r="E295" s="119"/>
      <c r="F295" s="119"/>
      <c r="G295" s="119"/>
      <c r="H295" s="119"/>
      <c r="I295" s="119"/>
      <c r="J295" s="119"/>
      <c r="K295" s="119"/>
      <c r="L295" s="119"/>
      <c r="M295" s="119"/>
      <c r="N295" s="119"/>
      <c r="O295" s="119"/>
    </row>
    <row r="296" spans="3:15" x14ac:dyDescent="0.25">
      <c r="C296" s="119"/>
      <c r="D296" s="119"/>
      <c r="E296" s="119"/>
      <c r="F296" s="119"/>
      <c r="G296" s="119"/>
      <c r="H296" s="119"/>
      <c r="I296" s="119"/>
      <c r="J296" s="119"/>
      <c r="K296" s="119"/>
      <c r="L296" s="119"/>
      <c r="M296" s="119"/>
      <c r="N296" s="119"/>
      <c r="O296" s="119"/>
    </row>
    <row r="297" spans="3:15" x14ac:dyDescent="0.25">
      <c r="C297" s="119"/>
      <c r="D297" s="119"/>
      <c r="E297" s="119"/>
      <c r="F297" s="119"/>
      <c r="G297" s="119"/>
      <c r="H297" s="119"/>
      <c r="I297" s="119"/>
      <c r="J297" s="119"/>
      <c r="K297" s="119"/>
      <c r="L297" s="119"/>
      <c r="M297" s="119"/>
      <c r="N297" s="119"/>
      <c r="O297" s="119"/>
    </row>
    <row r="298" spans="3:15" x14ac:dyDescent="0.25">
      <c r="C298" s="119"/>
      <c r="D298" s="119"/>
      <c r="E298" s="119"/>
      <c r="F298" s="119"/>
      <c r="G298" s="119"/>
      <c r="H298" s="119"/>
      <c r="I298" s="119"/>
      <c r="J298" s="119"/>
      <c r="K298" s="119"/>
      <c r="L298" s="119"/>
      <c r="M298" s="119"/>
      <c r="N298" s="119"/>
      <c r="O298" s="119"/>
    </row>
    <row r="299" spans="3:15" x14ac:dyDescent="0.25">
      <c r="C299" s="119"/>
      <c r="D299" s="119"/>
      <c r="E299" s="119"/>
      <c r="F299" s="119"/>
      <c r="G299" s="119"/>
      <c r="H299" s="119"/>
      <c r="I299" s="119"/>
      <c r="J299" s="119"/>
      <c r="K299" s="119"/>
      <c r="L299" s="119"/>
      <c r="M299" s="119"/>
      <c r="N299" s="119"/>
      <c r="O299" s="119"/>
    </row>
    <row r="300" spans="3:15" x14ac:dyDescent="0.25">
      <c r="C300" s="119"/>
      <c r="D300" s="119"/>
      <c r="E300" s="119"/>
      <c r="F300" s="119"/>
      <c r="G300" s="119"/>
      <c r="H300" s="119"/>
      <c r="I300" s="119"/>
      <c r="J300" s="119"/>
      <c r="K300" s="119"/>
      <c r="L300" s="119"/>
      <c r="M300" s="119"/>
      <c r="N300" s="119"/>
      <c r="O300" s="119"/>
    </row>
    <row r="301" spans="3:15" x14ac:dyDescent="0.25">
      <c r="C301" s="119"/>
      <c r="D301" s="119"/>
      <c r="E301" s="119"/>
      <c r="F301" s="119"/>
      <c r="G301" s="119"/>
      <c r="H301" s="119"/>
      <c r="I301" s="119"/>
      <c r="J301" s="119"/>
      <c r="K301" s="119"/>
      <c r="L301" s="119"/>
      <c r="M301" s="119"/>
      <c r="N301" s="119"/>
      <c r="O301" s="119"/>
    </row>
    <row r="302" spans="3:15" x14ac:dyDescent="0.25">
      <c r="C302" s="119"/>
      <c r="D302" s="119"/>
      <c r="E302" s="119"/>
      <c r="F302" s="119"/>
      <c r="G302" s="119"/>
      <c r="H302" s="119"/>
      <c r="I302" s="119"/>
      <c r="J302" s="119"/>
      <c r="K302" s="119"/>
      <c r="L302" s="119"/>
      <c r="M302" s="119"/>
      <c r="N302" s="119"/>
      <c r="O302" s="119"/>
    </row>
    <row r="303" spans="3:15" x14ac:dyDescent="0.25">
      <c r="C303" s="119"/>
      <c r="D303" s="119"/>
      <c r="E303" s="119"/>
      <c r="F303" s="119"/>
      <c r="G303" s="119"/>
      <c r="H303" s="119"/>
      <c r="I303" s="119"/>
      <c r="J303" s="119"/>
      <c r="K303" s="119"/>
      <c r="L303" s="119"/>
      <c r="M303" s="119"/>
      <c r="N303" s="119"/>
      <c r="O303" s="119"/>
    </row>
    <row r="304" spans="3:15" x14ac:dyDescent="0.25">
      <c r="C304" s="119"/>
      <c r="D304" s="119"/>
      <c r="E304" s="119"/>
      <c r="F304" s="119"/>
      <c r="G304" s="119"/>
      <c r="H304" s="119"/>
      <c r="I304" s="119"/>
      <c r="J304" s="119"/>
      <c r="K304" s="119"/>
      <c r="L304" s="119"/>
      <c r="M304" s="119"/>
      <c r="N304" s="119"/>
      <c r="O304" s="119"/>
    </row>
    <row r="305" spans="3:15" x14ac:dyDescent="0.25">
      <c r="C305" s="119"/>
      <c r="D305" s="119"/>
      <c r="E305" s="119"/>
      <c r="F305" s="119"/>
      <c r="G305" s="119"/>
      <c r="H305" s="119"/>
      <c r="I305" s="119"/>
      <c r="J305" s="119"/>
      <c r="K305" s="119"/>
      <c r="L305" s="119"/>
      <c r="M305" s="119"/>
      <c r="N305" s="119"/>
      <c r="O305" s="119"/>
    </row>
    <row r="306" spans="3:15" x14ac:dyDescent="0.25">
      <c r="C306" s="119"/>
      <c r="D306" s="119"/>
      <c r="E306" s="119"/>
      <c r="F306" s="119"/>
      <c r="G306" s="119"/>
      <c r="H306" s="119"/>
      <c r="I306" s="119"/>
      <c r="J306" s="119"/>
      <c r="K306" s="119"/>
      <c r="L306" s="119"/>
      <c r="M306" s="119"/>
      <c r="N306" s="119"/>
      <c r="O306" s="119"/>
    </row>
    <row r="307" spans="3:15" x14ac:dyDescent="0.25">
      <c r="C307" s="119"/>
      <c r="D307" s="119"/>
      <c r="E307" s="119"/>
      <c r="F307" s="119"/>
      <c r="G307" s="119"/>
      <c r="H307" s="119"/>
      <c r="I307" s="119"/>
      <c r="J307" s="119"/>
      <c r="K307" s="119"/>
      <c r="L307" s="119"/>
      <c r="M307" s="119"/>
      <c r="N307" s="119"/>
      <c r="O307" s="119"/>
    </row>
    <row r="308" spans="3:15" x14ac:dyDescent="0.25">
      <c r="C308" s="119"/>
      <c r="D308" s="119"/>
      <c r="E308" s="119"/>
      <c r="F308" s="119"/>
      <c r="G308" s="119"/>
      <c r="H308" s="119"/>
      <c r="I308" s="119"/>
      <c r="J308" s="119"/>
      <c r="K308" s="119"/>
      <c r="L308" s="119"/>
      <c r="M308" s="119"/>
      <c r="N308" s="119"/>
      <c r="O308" s="119"/>
    </row>
    <row r="309" spans="3:15" x14ac:dyDescent="0.25">
      <c r="C309" s="119"/>
      <c r="D309" s="119"/>
      <c r="E309" s="119"/>
      <c r="F309" s="119"/>
      <c r="G309" s="119"/>
      <c r="H309" s="119"/>
      <c r="I309" s="119"/>
      <c r="J309" s="119"/>
      <c r="K309" s="119"/>
      <c r="L309" s="119"/>
      <c r="M309" s="119"/>
      <c r="N309" s="119"/>
      <c r="O309" s="119"/>
    </row>
    <row r="310" spans="3:15" x14ac:dyDescent="0.25">
      <c r="C310" s="119"/>
      <c r="D310" s="119"/>
      <c r="E310" s="119"/>
      <c r="F310" s="119"/>
      <c r="G310" s="119"/>
      <c r="H310" s="119"/>
      <c r="I310" s="119"/>
      <c r="J310" s="119"/>
      <c r="K310" s="119"/>
      <c r="L310" s="119"/>
      <c r="M310" s="119"/>
      <c r="N310" s="119"/>
      <c r="O310" s="119"/>
    </row>
    <row r="311" spans="3:15" x14ac:dyDescent="0.25">
      <c r="C311" s="119"/>
      <c r="D311" s="119"/>
      <c r="E311" s="119"/>
      <c r="F311" s="119"/>
      <c r="G311" s="119"/>
      <c r="H311" s="119"/>
      <c r="I311" s="119"/>
      <c r="J311" s="119"/>
      <c r="K311" s="119"/>
      <c r="L311" s="119"/>
      <c r="M311" s="119"/>
      <c r="N311" s="119"/>
      <c r="O311" s="119"/>
    </row>
    <row r="312" spans="3:15" x14ac:dyDescent="0.25">
      <c r="C312" s="119"/>
      <c r="D312" s="119"/>
      <c r="E312" s="119"/>
      <c r="F312" s="119"/>
      <c r="G312" s="119"/>
      <c r="H312" s="119"/>
      <c r="I312" s="119"/>
      <c r="J312" s="119"/>
      <c r="K312" s="119"/>
      <c r="L312" s="119"/>
      <c r="M312" s="119"/>
      <c r="N312" s="119"/>
      <c r="O312" s="119"/>
    </row>
    <row r="313" spans="3:15" x14ac:dyDescent="0.25">
      <c r="C313" s="119"/>
      <c r="D313" s="119"/>
      <c r="E313" s="119"/>
      <c r="F313" s="119"/>
      <c r="G313" s="119"/>
      <c r="H313" s="119"/>
      <c r="I313" s="119"/>
      <c r="J313" s="119"/>
      <c r="K313" s="119"/>
      <c r="L313" s="119"/>
      <c r="M313" s="119"/>
      <c r="N313" s="119"/>
      <c r="O313" s="119"/>
    </row>
    <row r="314" spans="3:15" x14ac:dyDescent="0.25">
      <c r="C314" s="119"/>
      <c r="D314" s="119"/>
      <c r="E314" s="119"/>
      <c r="F314" s="119"/>
      <c r="G314" s="119"/>
      <c r="H314" s="119"/>
      <c r="I314" s="119"/>
      <c r="J314" s="119"/>
      <c r="K314" s="119"/>
      <c r="L314" s="119"/>
      <c r="M314" s="119"/>
      <c r="N314" s="119"/>
      <c r="O314" s="119"/>
    </row>
    <row r="315" spans="3:15" x14ac:dyDescent="0.25">
      <c r="C315" s="119"/>
      <c r="D315" s="119"/>
      <c r="E315" s="119"/>
      <c r="F315" s="119"/>
      <c r="G315" s="119"/>
      <c r="H315" s="119"/>
      <c r="I315" s="119"/>
      <c r="J315" s="119"/>
      <c r="K315" s="119"/>
      <c r="L315" s="119"/>
      <c r="M315" s="119"/>
      <c r="N315" s="119"/>
      <c r="O315" s="119"/>
    </row>
    <row r="316" spans="3:15" x14ac:dyDescent="0.25">
      <c r="C316" s="119"/>
      <c r="D316" s="119"/>
      <c r="E316" s="119"/>
      <c r="F316" s="119"/>
      <c r="G316" s="119"/>
      <c r="H316" s="119"/>
      <c r="I316" s="119"/>
      <c r="J316" s="119"/>
      <c r="K316" s="119"/>
      <c r="L316" s="119"/>
      <c r="M316" s="119"/>
      <c r="N316" s="119"/>
      <c r="O316" s="119"/>
    </row>
    <row r="317" spans="3:15" x14ac:dyDescent="0.25">
      <c r="C317" s="119"/>
      <c r="D317" s="119"/>
      <c r="E317" s="119"/>
      <c r="F317" s="119"/>
      <c r="G317" s="119"/>
      <c r="H317" s="119"/>
      <c r="I317" s="119"/>
      <c r="J317" s="119"/>
      <c r="K317" s="119"/>
      <c r="L317" s="119"/>
      <c r="M317" s="119"/>
      <c r="N317" s="119"/>
      <c r="O317" s="119"/>
    </row>
    <row r="318" spans="3:15" x14ac:dyDescent="0.25">
      <c r="C318" s="119"/>
      <c r="D318" s="119"/>
      <c r="E318" s="119"/>
      <c r="F318" s="119"/>
      <c r="G318" s="119"/>
      <c r="H318" s="119"/>
      <c r="I318" s="119"/>
      <c r="J318" s="119"/>
      <c r="K318" s="119"/>
      <c r="L318" s="119"/>
      <c r="M318" s="119"/>
      <c r="N318" s="119"/>
      <c r="O318" s="119"/>
    </row>
    <row r="319" spans="3:15" x14ac:dyDescent="0.25">
      <c r="C319" s="119"/>
      <c r="D319" s="119"/>
      <c r="E319" s="119"/>
      <c r="F319" s="119"/>
      <c r="G319" s="119"/>
      <c r="H319" s="119"/>
      <c r="I319" s="119"/>
      <c r="J319" s="119"/>
      <c r="K319" s="119"/>
      <c r="L319" s="119"/>
      <c r="M319" s="119"/>
      <c r="N319" s="119"/>
      <c r="O319" s="119"/>
    </row>
    <row r="320" spans="3:15" x14ac:dyDescent="0.25">
      <c r="C320" s="119"/>
      <c r="D320" s="119"/>
      <c r="E320" s="119"/>
      <c r="F320" s="119"/>
      <c r="G320" s="119"/>
      <c r="H320" s="119"/>
      <c r="I320" s="119"/>
      <c r="J320" s="119"/>
      <c r="K320" s="119"/>
      <c r="L320" s="119"/>
      <c r="M320" s="119"/>
      <c r="N320" s="119"/>
      <c r="O320" s="119"/>
    </row>
    <row r="321" spans="3:15" x14ac:dyDescent="0.25">
      <c r="C321" s="119"/>
      <c r="D321" s="119"/>
      <c r="E321" s="119"/>
      <c r="F321" s="119"/>
      <c r="G321" s="119"/>
      <c r="H321" s="119"/>
      <c r="I321" s="119"/>
      <c r="J321" s="119"/>
      <c r="K321" s="119"/>
      <c r="L321" s="119"/>
      <c r="M321" s="119"/>
      <c r="N321" s="119"/>
      <c r="O321" s="119"/>
    </row>
    <row r="322" spans="3:15" x14ac:dyDescent="0.25">
      <c r="C322" s="119"/>
      <c r="D322" s="119"/>
      <c r="E322" s="119"/>
      <c r="F322" s="119"/>
      <c r="G322" s="119"/>
      <c r="H322" s="119"/>
      <c r="I322" s="119"/>
      <c r="J322" s="119"/>
      <c r="K322" s="119"/>
      <c r="L322" s="119"/>
      <c r="M322" s="119"/>
      <c r="N322" s="119"/>
      <c r="O322" s="119"/>
    </row>
    <row r="323" spans="3:15" x14ac:dyDescent="0.25">
      <c r="C323" s="119"/>
      <c r="D323" s="119"/>
      <c r="E323" s="119"/>
      <c r="F323" s="119"/>
      <c r="G323" s="119"/>
      <c r="H323" s="119"/>
      <c r="I323" s="119"/>
      <c r="J323" s="119"/>
      <c r="K323" s="119"/>
      <c r="L323" s="119"/>
      <c r="M323" s="119"/>
      <c r="N323" s="119"/>
      <c r="O323" s="119"/>
    </row>
    <row r="324" spans="3:15" x14ac:dyDescent="0.25">
      <c r="C324" s="119"/>
      <c r="D324" s="119"/>
      <c r="E324" s="119"/>
      <c r="F324" s="119"/>
      <c r="G324" s="119"/>
      <c r="H324" s="119"/>
      <c r="I324" s="119"/>
      <c r="J324" s="119"/>
      <c r="K324" s="119"/>
      <c r="L324" s="119"/>
      <c r="M324" s="119"/>
      <c r="N324" s="119"/>
      <c r="O324" s="119"/>
    </row>
    <row r="325" spans="3:15" x14ac:dyDescent="0.25">
      <c r="C325" s="119"/>
      <c r="D325" s="119"/>
      <c r="E325" s="119"/>
      <c r="F325" s="119"/>
      <c r="G325" s="119"/>
      <c r="H325" s="119"/>
      <c r="I325" s="119"/>
      <c r="J325" s="119"/>
      <c r="K325" s="119"/>
      <c r="L325" s="119"/>
      <c r="M325" s="119"/>
      <c r="N325" s="119"/>
      <c r="O325" s="119"/>
    </row>
    <row r="326" spans="3:15" x14ac:dyDescent="0.25">
      <c r="C326" s="119"/>
      <c r="D326" s="119"/>
      <c r="E326" s="119"/>
      <c r="F326" s="119"/>
      <c r="G326" s="119"/>
      <c r="H326" s="119"/>
      <c r="I326" s="119"/>
      <c r="J326" s="119"/>
      <c r="K326" s="119"/>
      <c r="L326" s="119"/>
      <c r="M326" s="119"/>
      <c r="N326" s="119"/>
      <c r="O326" s="119"/>
    </row>
    <row r="327" spans="3:15" x14ac:dyDescent="0.25">
      <c r="C327" s="119"/>
      <c r="D327" s="119"/>
      <c r="E327" s="119"/>
      <c r="F327" s="119"/>
      <c r="G327" s="119"/>
      <c r="H327" s="119"/>
      <c r="I327" s="119"/>
      <c r="J327" s="119"/>
      <c r="K327" s="119"/>
      <c r="L327" s="119"/>
      <c r="M327" s="119"/>
      <c r="N327" s="119"/>
      <c r="O327" s="119"/>
    </row>
    <row r="328" spans="3:15" x14ac:dyDescent="0.25">
      <c r="C328" s="119"/>
      <c r="D328" s="119"/>
      <c r="E328" s="119"/>
      <c r="F328" s="119"/>
      <c r="G328" s="119"/>
      <c r="H328" s="119"/>
      <c r="I328" s="119"/>
      <c r="J328" s="119"/>
      <c r="K328" s="119"/>
      <c r="L328" s="119"/>
      <c r="M328" s="119"/>
      <c r="N328" s="119"/>
      <c r="O328" s="119"/>
    </row>
    <row r="329" spans="3:15" x14ac:dyDescent="0.25">
      <c r="C329" s="119"/>
      <c r="D329" s="119"/>
      <c r="E329" s="119"/>
      <c r="F329" s="119"/>
      <c r="G329" s="119"/>
      <c r="H329" s="119"/>
      <c r="I329" s="119"/>
      <c r="J329" s="119"/>
      <c r="K329" s="119"/>
      <c r="L329" s="119"/>
      <c r="M329" s="119"/>
      <c r="N329" s="119"/>
      <c r="O329" s="119"/>
    </row>
    <row r="330" spans="3:15" x14ac:dyDescent="0.25">
      <c r="C330" s="119"/>
      <c r="D330" s="119"/>
      <c r="E330" s="119"/>
      <c r="F330" s="119"/>
      <c r="G330" s="119"/>
      <c r="H330" s="119"/>
      <c r="I330" s="119"/>
      <c r="J330" s="119"/>
      <c r="K330" s="119"/>
      <c r="L330" s="119"/>
      <c r="M330" s="119"/>
      <c r="N330" s="119"/>
      <c r="O330" s="119"/>
    </row>
    <row r="331" spans="3:15" x14ac:dyDescent="0.25">
      <c r="C331" s="119"/>
      <c r="D331" s="119"/>
      <c r="E331" s="119"/>
      <c r="F331" s="119"/>
      <c r="G331" s="119"/>
      <c r="H331" s="119"/>
      <c r="I331" s="119"/>
      <c r="J331" s="119"/>
      <c r="K331" s="119"/>
      <c r="L331" s="119"/>
      <c r="M331" s="119"/>
      <c r="N331" s="119"/>
      <c r="O331" s="119"/>
    </row>
    <row r="332" spans="3:15" x14ac:dyDescent="0.25">
      <c r="C332" s="119"/>
      <c r="D332" s="119"/>
      <c r="E332" s="119"/>
      <c r="F332" s="119"/>
      <c r="G332" s="119"/>
      <c r="H332" s="119"/>
      <c r="I332" s="119"/>
      <c r="J332" s="119"/>
      <c r="K332" s="119"/>
      <c r="L332" s="119"/>
      <c r="M332" s="119"/>
      <c r="N332" s="119"/>
      <c r="O332" s="119"/>
    </row>
    <row r="333" spans="3:15" x14ac:dyDescent="0.25">
      <c r="C333" s="119"/>
      <c r="D333" s="119"/>
      <c r="E333" s="119"/>
      <c r="F333" s="119"/>
      <c r="G333" s="119"/>
      <c r="H333" s="119"/>
      <c r="I333" s="119"/>
      <c r="J333" s="119"/>
      <c r="K333" s="119"/>
      <c r="L333" s="119"/>
      <c r="M333" s="119"/>
      <c r="N333" s="119"/>
      <c r="O333" s="119"/>
    </row>
    <row r="334" spans="3:15" x14ac:dyDescent="0.25">
      <c r="C334" s="119"/>
      <c r="D334" s="119"/>
      <c r="E334" s="119"/>
      <c r="F334" s="119"/>
      <c r="G334" s="119"/>
      <c r="H334" s="119"/>
      <c r="I334" s="119"/>
      <c r="J334" s="119"/>
      <c r="K334" s="119"/>
      <c r="L334" s="119"/>
      <c r="M334" s="119"/>
      <c r="N334" s="119"/>
      <c r="O334" s="119"/>
    </row>
    <row r="335" spans="3:15" x14ac:dyDescent="0.25">
      <c r="C335" s="119"/>
      <c r="D335" s="119"/>
      <c r="E335" s="119"/>
      <c r="F335" s="119"/>
      <c r="G335" s="119"/>
      <c r="H335" s="119"/>
      <c r="I335" s="119"/>
      <c r="J335" s="119"/>
      <c r="K335" s="119"/>
      <c r="L335" s="119"/>
      <c r="M335" s="119"/>
      <c r="N335" s="119"/>
      <c r="O335" s="119"/>
    </row>
    <row r="336" spans="3:15" x14ac:dyDescent="0.25">
      <c r="C336" s="119"/>
      <c r="D336" s="119"/>
      <c r="E336" s="119"/>
      <c r="F336" s="119"/>
      <c r="G336" s="119"/>
      <c r="H336" s="119"/>
      <c r="I336" s="119"/>
      <c r="J336" s="119"/>
      <c r="K336" s="119"/>
      <c r="L336" s="119"/>
      <c r="M336" s="119"/>
      <c r="N336" s="119"/>
      <c r="O336" s="119"/>
    </row>
    <row r="337" spans="3:15" x14ac:dyDescent="0.25">
      <c r="C337" s="119"/>
      <c r="D337" s="119"/>
      <c r="E337" s="119"/>
      <c r="F337" s="119"/>
      <c r="G337" s="119"/>
      <c r="H337" s="119"/>
      <c r="I337" s="119"/>
      <c r="J337" s="119"/>
      <c r="K337" s="119"/>
      <c r="L337" s="119"/>
      <c r="M337" s="119"/>
      <c r="N337" s="119"/>
      <c r="O337" s="119"/>
    </row>
    <row r="338" spans="3:15" x14ac:dyDescent="0.25">
      <c r="C338" s="119"/>
      <c r="D338" s="119"/>
      <c r="E338" s="119"/>
      <c r="F338" s="119"/>
      <c r="G338" s="119"/>
      <c r="H338" s="119"/>
      <c r="I338" s="119"/>
      <c r="J338" s="119"/>
      <c r="K338" s="119"/>
      <c r="L338" s="119"/>
      <c r="M338" s="119"/>
      <c r="N338" s="119"/>
      <c r="O338" s="119"/>
    </row>
    <row r="339" spans="3:15" x14ac:dyDescent="0.25">
      <c r="C339" s="119"/>
      <c r="D339" s="119"/>
      <c r="E339" s="119"/>
      <c r="F339" s="119"/>
      <c r="G339" s="119"/>
      <c r="H339" s="119"/>
      <c r="I339" s="119"/>
      <c r="J339" s="119"/>
      <c r="K339" s="119"/>
      <c r="L339" s="119"/>
      <c r="M339" s="119"/>
      <c r="N339" s="119"/>
      <c r="O339" s="119"/>
    </row>
    <row r="340" spans="3:15" x14ac:dyDescent="0.25">
      <c r="C340" s="119"/>
      <c r="D340" s="119"/>
      <c r="E340" s="119"/>
      <c r="F340" s="119"/>
      <c r="G340" s="119"/>
      <c r="H340" s="119"/>
      <c r="I340" s="119"/>
      <c r="J340" s="119"/>
      <c r="K340" s="119"/>
      <c r="L340" s="119"/>
      <c r="M340" s="119"/>
      <c r="N340" s="119"/>
      <c r="O340" s="119"/>
    </row>
    <row r="341" spans="3:15" x14ac:dyDescent="0.25">
      <c r="C341" s="119"/>
      <c r="D341" s="119"/>
      <c r="E341" s="119"/>
      <c r="F341" s="119"/>
      <c r="G341" s="119"/>
      <c r="H341" s="119"/>
      <c r="I341" s="119"/>
      <c r="J341" s="119"/>
      <c r="K341" s="119"/>
      <c r="L341" s="119"/>
      <c r="M341" s="119"/>
      <c r="N341" s="119"/>
      <c r="O341" s="119"/>
    </row>
    <row r="342" spans="3:15" x14ac:dyDescent="0.25">
      <c r="C342" s="119"/>
      <c r="D342" s="119"/>
      <c r="E342" s="119"/>
      <c r="F342" s="119"/>
      <c r="G342" s="119"/>
      <c r="H342" s="119"/>
      <c r="I342" s="119"/>
      <c r="J342" s="119"/>
      <c r="K342" s="119"/>
      <c r="L342" s="119"/>
      <c r="M342" s="119"/>
      <c r="N342" s="119"/>
      <c r="O342" s="119"/>
    </row>
    <row r="343" spans="3:15" x14ac:dyDescent="0.25">
      <c r="C343" s="119"/>
      <c r="D343" s="119"/>
      <c r="E343" s="119"/>
      <c r="F343" s="119"/>
      <c r="G343" s="119"/>
      <c r="H343" s="119"/>
      <c r="I343" s="119"/>
      <c r="J343" s="119"/>
      <c r="K343" s="119"/>
      <c r="L343" s="119"/>
      <c r="M343" s="119"/>
      <c r="N343" s="119"/>
      <c r="O343" s="119"/>
    </row>
    <row r="344" spans="3:15" x14ac:dyDescent="0.25">
      <c r="C344" s="119"/>
      <c r="D344" s="119"/>
      <c r="E344" s="119"/>
      <c r="F344" s="119"/>
      <c r="G344" s="119"/>
      <c r="H344" s="119"/>
      <c r="I344" s="119"/>
      <c r="J344" s="119"/>
      <c r="K344" s="119"/>
      <c r="L344" s="119"/>
      <c r="M344" s="119"/>
      <c r="N344" s="119"/>
      <c r="O344" s="119"/>
    </row>
    <row r="345" spans="3:15" x14ac:dyDescent="0.25">
      <c r="C345" s="119"/>
      <c r="D345" s="119"/>
      <c r="E345" s="119"/>
      <c r="F345" s="119"/>
      <c r="G345" s="119"/>
      <c r="H345" s="119"/>
      <c r="I345" s="119"/>
      <c r="J345" s="119"/>
      <c r="K345" s="119"/>
      <c r="L345" s="119"/>
      <c r="M345" s="119"/>
      <c r="N345" s="119"/>
      <c r="O345" s="119"/>
    </row>
    <row r="346" spans="3:15" x14ac:dyDescent="0.25">
      <c r="C346" s="119"/>
      <c r="D346" s="119"/>
      <c r="E346" s="119"/>
      <c r="F346" s="119"/>
      <c r="G346" s="119"/>
      <c r="H346" s="119"/>
      <c r="I346" s="119"/>
      <c r="J346" s="119"/>
      <c r="K346" s="119"/>
      <c r="L346" s="119"/>
      <c r="M346" s="119"/>
      <c r="N346" s="119"/>
      <c r="O346" s="119"/>
    </row>
    <row r="347" spans="3:15" x14ac:dyDescent="0.25">
      <c r="C347" s="119"/>
      <c r="D347" s="119"/>
      <c r="E347" s="119"/>
      <c r="F347" s="119"/>
      <c r="G347" s="119"/>
      <c r="H347" s="119"/>
      <c r="I347" s="119"/>
      <c r="J347" s="119"/>
      <c r="K347" s="119"/>
      <c r="L347" s="119"/>
      <c r="M347" s="119"/>
      <c r="N347" s="119"/>
      <c r="O347" s="119"/>
    </row>
    <row r="348" spans="3:15" x14ac:dyDescent="0.25">
      <c r="C348" s="119"/>
      <c r="D348" s="119"/>
      <c r="E348" s="119"/>
      <c r="F348" s="119"/>
      <c r="G348" s="119"/>
      <c r="H348" s="119"/>
      <c r="I348" s="119"/>
      <c r="J348" s="119"/>
      <c r="K348" s="119"/>
      <c r="L348" s="119"/>
      <c r="M348" s="119"/>
      <c r="N348" s="119"/>
      <c r="O348" s="119"/>
    </row>
    <row r="349" spans="3:15" x14ac:dyDescent="0.25">
      <c r="C349" s="119"/>
      <c r="D349" s="119"/>
      <c r="E349" s="119"/>
      <c r="F349" s="119"/>
      <c r="G349" s="119"/>
      <c r="H349" s="119"/>
      <c r="I349" s="119"/>
      <c r="J349" s="119"/>
      <c r="K349" s="119"/>
      <c r="L349" s="119"/>
      <c r="M349" s="119"/>
      <c r="N349" s="119"/>
      <c r="O349" s="119"/>
    </row>
    <row r="350" spans="3:15" x14ac:dyDescent="0.25">
      <c r="C350" s="119"/>
      <c r="D350" s="119"/>
      <c r="E350" s="119"/>
      <c r="F350" s="119"/>
      <c r="G350" s="119"/>
      <c r="H350" s="119"/>
      <c r="I350" s="119"/>
      <c r="J350" s="119"/>
      <c r="K350" s="119"/>
      <c r="L350" s="119"/>
      <c r="M350" s="119"/>
      <c r="N350" s="119"/>
      <c r="O350" s="119"/>
    </row>
    <row r="351" spans="3:15" x14ac:dyDescent="0.25">
      <c r="C351" s="119"/>
      <c r="D351" s="119"/>
      <c r="E351" s="119"/>
      <c r="F351" s="119"/>
      <c r="G351" s="119"/>
      <c r="H351" s="119"/>
      <c r="I351" s="119"/>
      <c r="J351" s="119"/>
      <c r="K351" s="119"/>
      <c r="L351" s="119"/>
      <c r="M351" s="119"/>
      <c r="N351" s="119"/>
      <c r="O351" s="119"/>
    </row>
    <row r="352" spans="3:15" x14ac:dyDescent="0.25">
      <c r="C352" s="119"/>
      <c r="D352" s="119"/>
      <c r="E352" s="119"/>
      <c r="F352" s="119"/>
      <c r="G352" s="119"/>
      <c r="H352" s="119"/>
      <c r="I352" s="119"/>
      <c r="J352" s="119"/>
      <c r="K352" s="119"/>
      <c r="L352" s="119"/>
      <c r="M352" s="119"/>
      <c r="N352" s="119"/>
      <c r="O352" s="119"/>
    </row>
    <row r="353" spans="3:15" x14ac:dyDescent="0.25">
      <c r="C353" s="119"/>
      <c r="D353" s="119"/>
      <c r="E353" s="119"/>
      <c r="F353" s="119"/>
      <c r="G353" s="119"/>
      <c r="H353" s="119"/>
      <c r="I353" s="119"/>
      <c r="J353" s="119"/>
      <c r="K353" s="119"/>
      <c r="L353" s="119"/>
      <c r="M353" s="119"/>
      <c r="N353" s="119"/>
      <c r="O353" s="119"/>
    </row>
    <row r="354" spans="3:15" x14ac:dyDescent="0.25">
      <c r="C354" s="119"/>
      <c r="D354" s="119"/>
      <c r="E354" s="119"/>
      <c r="F354" s="119"/>
      <c r="G354" s="119"/>
      <c r="H354" s="119"/>
      <c r="I354" s="119"/>
      <c r="J354" s="119"/>
      <c r="K354" s="119"/>
      <c r="L354" s="119"/>
      <c r="M354" s="119"/>
      <c r="N354" s="119"/>
      <c r="O354" s="119"/>
    </row>
    <row r="355" spans="3:15" x14ac:dyDescent="0.25">
      <c r="C355" s="119"/>
      <c r="D355" s="119"/>
      <c r="E355" s="119"/>
      <c r="F355" s="119"/>
      <c r="G355" s="119"/>
      <c r="H355" s="119"/>
      <c r="I355" s="119"/>
      <c r="J355" s="119"/>
      <c r="K355" s="119"/>
      <c r="L355" s="119"/>
      <c r="M355" s="119"/>
      <c r="N355" s="119"/>
      <c r="O355" s="119"/>
    </row>
    <row r="356" spans="3:15" x14ac:dyDescent="0.25">
      <c r="C356" s="119"/>
      <c r="D356" s="119"/>
      <c r="E356" s="119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</row>
    <row r="357" spans="3:15" x14ac:dyDescent="0.25">
      <c r="C357" s="119"/>
      <c r="D357" s="119"/>
      <c r="E357" s="119"/>
      <c r="F357" s="119"/>
      <c r="G357" s="119"/>
      <c r="H357" s="119"/>
      <c r="I357" s="119"/>
      <c r="J357" s="119"/>
      <c r="K357" s="119"/>
      <c r="L357" s="119"/>
      <c r="M357" s="119"/>
      <c r="N357" s="119"/>
      <c r="O357" s="119"/>
    </row>
    <row r="358" spans="3:15" x14ac:dyDescent="0.25">
      <c r="C358" s="119"/>
      <c r="D358" s="119"/>
      <c r="E358" s="119"/>
      <c r="F358" s="119"/>
      <c r="G358" s="119"/>
      <c r="H358" s="119"/>
      <c r="I358" s="119"/>
      <c r="J358" s="119"/>
      <c r="K358" s="119"/>
      <c r="L358" s="119"/>
      <c r="M358" s="119"/>
      <c r="N358" s="119"/>
      <c r="O358" s="119"/>
    </row>
    <row r="359" spans="3:15" x14ac:dyDescent="0.25">
      <c r="C359" s="119"/>
      <c r="D359" s="119"/>
      <c r="E359" s="119"/>
      <c r="F359" s="119"/>
      <c r="G359" s="119"/>
      <c r="H359" s="119"/>
      <c r="I359" s="119"/>
      <c r="J359" s="119"/>
      <c r="K359" s="119"/>
      <c r="L359" s="119"/>
      <c r="M359" s="119"/>
      <c r="N359" s="119"/>
      <c r="O359" s="119"/>
    </row>
    <row r="360" spans="3:15" x14ac:dyDescent="0.25">
      <c r="C360" s="119"/>
      <c r="D360" s="119"/>
      <c r="E360" s="119"/>
      <c r="F360" s="119"/>
      <c r="G360" s="119"/>
      <c r="H360" s="119"/>
      <c r="I360" s="119"/>
      <c r="J360" s="119"/>
      <c r="K360" s="119"/>
      <c r="L360" s="119"/>
      <c r="M360" s="119"/>
      <c r="N360" s="119"/>
      <c r="O360" s="119"/>
    </row>
    <row r="361" spans="3:15" x14ac:dyDescent="0.25">
      <c r="C361" s="119"/>
      <c r="D361" s="119"/>
      <c r="E361" s="119"/>
      <c r="F361" s="119"/>
      <c r="G361" s="119"/>
      <c r="H361" s="119"/>
      <c r="I361" s="119"/>
      <c r="J361" s="119"/>
      <c r="K361" s="119"/>
      <c r="L361" s="119"/>
      <c r="M361" s="119"/>
      <c r="N361" s="119"/>
      <c r="O361" s="119"/>
    </row>
    <row r="362" spans="3:15" x14ac:dyDescent="0.25">
      <c r="C362" s="119"/>
      <c r="D362" s="119"/>
      <c r="E362" s="119"/>
      <c r="F362" s="119"/>
      <c r="G362" s="119"/>
      <c r="H362" s="119"/>
      <c r="I362" s="119"/>
      <c r="J362" s="119"/>
      <c r="K362" s="119"/>
      <c r="L362" s="119"/>
      <c r="M362" s="119"/>
      <c r="N362" s="119"/>
      <c r="O362" s="119"/>
    </row>
    <row r="363" spans="3:15" x14ac:dyDescent="0.25">
      <c r="C363" s="119"/>
      <c r="D363" s="119"/>
      <c r="E363" s="119"/>
      <c r="F363" s="119"/>
      <c r="G363" s="119"/>
      <c r="H363" s="119"/>
      <c r="I363" s="119"/>
      <c r="J363" s="119"/>
      <c r="K363" s="119"/>
      <c r="L363" s="119"/>
      <c r="M363" s="119"/>
      <c r="N363" s="119"/>
      <c r="O363" s="119"/>
    </row>
    <row r="364" spans="3:15" x14ac:dyDescent="0.25">
      <c r="C364" s="119"/>
      <c r="D364" s="119"/>
      <c r="E364" s="119"/>
      <c r="F364" s="119"/>
      <c r="G364" s="119"/>
      <c r="H364" s="119"/>
      <c r="I364" s="119"/>
      <c r="J364" s="119"/>
      <c r="K364" s="119"/>
      <c r="L364" s="119"/>
      <c r="M364" s="119"/>
      <c r="N364" s="119"/>
      <c r="O364" s="119"/>
    </row>
    <row r="365" spans="3:15" x14ac:dyDescent="0.25">
      <c r="C365" s="119"/>
      <c r="D365" s="119"/>
      <c r="E365" s="119"/>
      <c r="F365" s="119"/>
      <c r="G365" s="119"/>
      <c r="H365" s="119"/>
      <c r="I365" s="119"/>
      <c r="J365" s="119"/>
      <c r="K365" s="119"/>
      <c r="L365" s="119"/>
      <c r="M365" s="119"/>
      <c r="N365" s="119"/>
      <c r="O365" s="119"/>
    </row>
    <row r="366" spans="3:15" x14ac:dyDescent="0.25">
      <c r="C366" s="119"/>
      <c r="D366" s="119"/>
      <c r="E366" s="119"/>
      <c r="F366" s="119"/>
      <c r="G366" s="119"/>
      <c r="H366" s="119"/>
      <c r="I366" s="119"/>
      <c r="J366" s="119"/>
      <c r="K366" s="119"/>
      <c r="L366" s="119"/>
      <c r="M366" s="119"/>
      <c r="N366" s="119"/>
      <c r="O366" s="119"/>
    </row>
    <row r="367" spans="3:15" x14ac:dyDescent="0.25">
      <c r="C367" s="119"/>
      <c r="D367" s="119"/>
      <c r="E367" s="119"/>
      <c r="F367" s="119"/>
      <c r="G367" s="119"/>
      <c r="H367" s="119"/>
      <c r="I367" s="119"/>
      <c r="J367" s="119"/>
      <c r="K367" s="119"/>
      <c r="L367" s="119"/>
      <c r="M367" s="119"/>
      <c r="N367" s="119"/>
      <c r="O367" s="119"/>
    </row>
    <row r="368" spans="3:15" x14ac:dyDescent="0.25">
      <c r="C368" s="119"/>
      <c r="D368" s="119"/>
      <c r="E368" s="119"/>
      <c r="F368" s="119"/>
      <c r="G368" s="119"/>
      <c r="H368" s="119"/>
      <c r="I368" s="119"/>
      <c r="J368" s="119"/>
      <c r="K368" s="119"/>
      <c r="L368" s="119"/>
      <c r="M368" s="119"/>
      <c r="N368" s="119"/>
      <c r="O368" s="119"/>
    </row>
    <row r="369" spans="3:15" x14ac:dyDescent="0.25">
      <c r="C369" s="119"/>
      <c r="D369" s="119"/>
      <c r="E369" s="119"/>
      <c r="F369" s="119"/>
      <c r="G369" s="119"/>
      <c r="H369" s="119"/>
      <c r="I369" s="119"/>
      <c r="J369" s="119"/>
      <c r="K369" s="119"/>
      <c r="L369" s="119"/>
      <c r="M369" s="119"/>
      <c r="N369" s="119"/>
      <c r="O369" s="119"/>
    </row>
    <row r="370" spans="3:15" x14ac:dyDescent="0.25">
      <c r="C370" s="119"/>
      <c r="D370" s="119"/>
      <c r="E370" s="119"/>
      <c r="F370" s="119"/>
      <c r="G370" s="119"/>
      <c r="H370" s="119"/>
      <c r="I370" s="119"/>
      <c r="J370" s="119"/>
      <c r="K370" s="119"/>
      <c r="L370" s="119"/>
      <c r="M370" s="119"/>
      <c r="N370" s="119"/>
      <c r="O370" s="119"/>
    </row>
    <row r="371" spans="3:15" x14ac:dyDescent="0.25">
      <c r="C371" s="119"/>
      <c r="D371" s="119"/>
      <c r="E371" s="119"/>
      <c r="F371" s="119"/>
      <c r="G371" s="119"/>
      <c r="H371" s="119"/>
      <c r="I371" s="119"/>
      <c r="J371" s="119"/>
      <c r="K371" s="119"/>
      <c r="L371" s="119"/>
      <c r="M371" s="119"/>
      <c r="N371" s="119"/>
      <c r="O371" s="119"/>
    </row>
    <row r="372" spans="3:15" x14ac:dyDescent="0.25">
      <c r="C372" s="119"/>
      <c r="D372" s="119"/>
      <c r="E372" s="119"/>
      <c r="F372" s="119"/>
      <c r="G372" s="119"/>
      <c r="H372" s="119"/>
      <c r="I372" s="119"/>
      <c r="J372" s="119"/>
      <c r="K372" s="119"/>
      <c r="L372" s="119"/>
      <c r="M372" s="119"/>
      <c r="N372" s="119"/>
      <c r="O372" s="119"/>
    </row>
    <row r="373" spans="3:15" x14ac:dyDescent="0.25">
      <c r="C373" s="119"/>
      <c r="D373" s="119"/>
      <c r="E373" s="119"/>
      <c r="F373" s="119"/>
      <c r="G373" s="119"/>
      <c r="H373" s="119"/>
      <c r="I373" s="119"/>
      <c r="J373" s="119"/>
      <c r="K373" s="119"/>
      <c r="L373" s="119"/>
      <c r="M373" s="119"/>
      <c r="N373" s="119"/>
      <c r="O373" s="119"/>
    </row>
    <row r="374" spans="3:15" x14ac:dyDescent="0.25">
      <c r="C374" s="119"/>
      <c r="D374" s="119"/>
      <c r="E374" s="119"/>
      <c r="F374" s="119"/>
      <c r="G374" s="119"/>
      <c r="H374" s="119"/>
      <c r="I374" s="119"/>
      <c r="J374" s="119"/>
      <c r="K374" s="119"/>
      <c r="L374" s="119"/>
      <c r="M374" s="119"/>
      <c r="N374" s="119"/>
      <c r="O374" s="119"/>
    </row>
    <row r="375" spans="3:15" x14ac:dyDescent="0.25">
      <c r="C375" s="119"/>
      <c r="D375" s="119"/>
      <c r="E375" s="119"/>
      <c r="F375" s="119"/>
      <c r="G375" s="119"/>
      <c r="H375" s="119"/>
      <c r="I375" s="119"/>
      <c r="J375" s="119"/>
      <c r="K375" s="119"/>
      <c r="L375" s="119"/>
      <c r="M375" s="119"/>
      <c r="N375" s="119"/>
      <c r="O375" s="119"/>
    </row>
    <row r="376" spans="3:15" x14ac:dyDescent="0.25">
      <c r="C376" s="119"/>
      <c r="D376" s="119"/>
      <c r="E376" s="119"/>
      <c r="F376" s="119"/>
      <c r="G376" s="119"/>
      <c r="H376" s="119"/>
      <c r="I376" s="119"/>
      <c r="J376" s="119"/>
      <c r="K376" s="119"/>
      <c r="L376" s="119"/>
      <c r="M376" s="119"/>
      <c r="N376" s="119"/>
      <c r="O376" s="119"/>
    </row>
    <row r="377" spans="3:15" x14ac:dyDescent="0.25">
      <c r="C377" s="119"/>
      <c r="D377" s="119"/>
      <c r="E377" s="119"/>
      <c r="F377" s="119"/>
      <c r="G377" s="119"/>
      <c r="H377" s="119"/>
      <c r="I377" s="119"/>
      <c r="J377" s="119"/>
      <c r="K377" s="119"/>
      <c r="L377" s="119"/>
      <c r="M377" s="119"/>
      <c r="N377" s="119"/>
      <c r="O377" s="119"/>
    </row>
    <row r="378" spans="3:15" x14ac:dyDescent="0.25">
      <c r="C378" s="119"/>
      <c r="D378" s="119"/>
      <c r="E378" s="119"/>
      <c r="F378" s="119"/>
      <c r="G378" s="119"/>
      <c r="H378" s="119"/>
      <c r="I378" s="119"/>
      <c r="J378" s="119"/>
      <c r="K378" s="119"/>
      <c r="L378" s="119"/>
      <c r="M378" s="119"/>
      <c r="N378" s="119"/>
      <c r="O378" s="119"/>
    </row>
    <row r="379" spans="3:15" x14ac:dyDescent="0.25">
      <c r="C379" s="119"/>
      <c r="D379" s="119"/>
      <c r="E379" s="119"/>
      <c r="F379" s="119"/>
      <c r="G379" s="119"/>
      <c r="H379" s="119"/>
      <c r="I379" s="119"/>
      <c r="J379" s="119"/>
      <c r="K379" s="119"/>
      <c r="L379" s="119"/>
      <c r="M379" s="119"/>
      <c r="N379" s="119"/>
      <c r="O379" s="119"/>
    </row>
    <row r="380" spans="3:15" x14ac:dyDescent="0.25">
      <c r="C380" s="119"/>
      <c r="D380" s="119"/>
      <c r="E380" s="119"/>
      <c r="F380" s="119"/>
      <c r="G380" s="119"/>
      <c r="H380" s="119"/>
      <c r="I380" s="119"/>
      <c r="J380" s="119"/>
      <c r="K380" s="119"/>
      <c r="L380" s="119"/>
      <c r="M380" s="119"/>
      <c r="N380" s="119"/>
      <c r="O380" s="119"/>
    </row>
    <row r="381" spans="3:15" x14ac:dyDescent="0.25">
      <c r="C381" s="119"/>
      <c r="D381" s="119"/>
      <c r="E381" s="119"/>
      <c r="F381" s="119"/>
      <c r="G381" s="119"/>
      <c r="H381" s="119"/>
      <c r="I381" s="119"/>
      <c r="J381" s="119"/>
      <c r="K381" s="119"/>
      <c r="L381" s="119"/>
      <c r="M381" s="119"/>
      <c r="N381" s="119"/>
      <c r="O381" s="119"/>
    </row>
    <row r="382" spans="3:15" x14ac:dyDescent="0.25">
      <c r="C382" s="119"/>
      <c r="D382" s="119"/>
      <c r="E382" s="119"/>
      <c r="F382" s="119"/>
      <c r="G382" s="119"/>
      <c r="H382" s="119"/>
      <c r="I382" s="119"/>
      <c r="J382" s="119"/>
      <c r="K382" s="119"/>
      <c r="L382" s="119"/>
      <c r="M382" s="119"/>
      <c r="N382" s="119"/>
      <c r="O382" s="119"/>
    </row>
    <row r="383" spans="3:15" x14ac:dyDescent="0.25"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</row>
    <row r="384" spans="3:15" x14ac:dyDescent="0.25">
      <c r="C384" s="119"/>
      <c r="D384" s="119"/>
      <c r="E384" s="119"/>
      <c r="F384" s="119"/>
      <c r="G384" s="119"/>
      <c r="H384" s="119"/>
      <c r="I384" s="119"/>
      <c r="J384" s="119"/>
      <c r="K384" s="119"/>
      <c r="L384" s="119"/>
      <c r="M384" s="119"/>
      <c r="N384" s="119"/>
      <c r="O384" s="119"/>
    </row>
    <row r="385" spans="3:15" x14ac:dyDescent="0.25">
      <c r="C385" s="119"/>
      <c r="D385" s="119"/>
      <c r="E385" s="119"/>
      <c r="F385" s="119"/>
      <c r="G385" s="119"/>
      <c r="H385" s="119"/>
      <c r="I385" s="119"/>
      <c r="J385" s="119"/>
      <c r="K385" s="119"/>
      <c r="L385" s="119"/>
      <c r="M385" s="119"/>
      <c r="N385" s="119"/>
      <c r="O385" s="119"/>
    </row>
    <row r="386" spans="3:15" x14ac:dyDescent="0.25">
      <c r="C386" s="119"/>
      <c r="D386" s="119"/>
      <c r="E386" s="119"/>
      <c r="F386" s="119"/>
      <c r="G386" s="119"/>
      <c r="H386" s="119"/>
      <c r="I386" s="119"/>
      <c r="J386" s="119"/>
      <c r="K386" s="119"/>
      <c r="L386" s="119"/>
      <c r="M386" s="119"/>
      <c r="N386" s="119"/>
      <c r="O386" s="119"/>
    </row>
    <row r="387" spans="3:15" x14ac:dyDescent="0.25">
      <c r="C387" s="119"/>
      <c r="D387" s="119"/>
      <c r="E387" s="119"/>
      <c r="F387" s="119"/>
      <c r="G387" s="119"/>
      <c r="H387" s="119"/>
      <c r="I387" s="119"/>
      <c r="J387" s="119"/>
      <c r="K387" s="119"/>
      <c r="L387" s="119"/>
      <c r="M387" s="119"/>
      <c r="N387" s="119"/>
      <c r="O387" s="119"/>
    </row>
    <row r="388" spans="3:15" x14ac:dyDescent="0.25">
      <c r="C388" s="119"/>
      <c r="D388" s="119"/>
      <c r="E388" s="119"/>
      <c r="F388" s="119"/>
      <c r="G388" s="119"/>
      <c r="H388" s="119"/>
      <c r="I388" s="119"/>
      <c r="J388" s="119"/>
      <c r="K388" s="119"/>
      <c r="L388" s="119"/>
      <c r="M388" s="119"/>
      <c r="N388" s="119"/>
      <c r="O388" s="119"/>
    </row>
    <row r="389" spans="3:15" x14ac:dyDescent="0.25">
      <c r="C389" s="119"/>
      <c r="D389" s="119"/>
      <c r="E389" s="119"/>
      <c r="F389" s="119"/>
      <c r="G389" s="119"/>
      <c r="H389" s="119"/>
      <c r="I389" s="119"/>
      <c r="J389" s="119"/>
      <c r="K389" s="119"/>
      <c r="L389" s="119"/>
      <c r="M389" s="119"/>
      <c r="N389" s="119"/>
      <c r="O389" s="119"/>
    </row>
    <row r="390" spans="3:15" x14ac:dyDescent="0.25">
      <c r="C390" s="119"/>
      <c r="D390" s="119"/>
      <c r="E390" s="119"/>
      <c r="F390" s="119"/>
      <c r="G390" s="119"/>
      <c r="H390" s="119"/>
      <c r="I390" s="119"/>
      <c r="J390" s="119"/>
      <c r="K390" s="119"/>
      <c r="L390" s="119"/>
      <c r="M390" s="119"/>
      <c r="N390" s="119"/>
      <c r="O390" s="119"/>
    </row>
    <row r="391" spans="3:15" x14ac:dyDescent="0.25">
      <c r="C391" s="119"/>
      <c r="D391" s="119"/>
      <c r="E391" s="119"/>
      <c r="F391" s="119"/>
      <c r="G391" s="119"/>
      <c r="H391" s="119"/>
      <c r="I391" s="119"/>
      <c r="J391" s="119"/>
      <c r="K391" s="119"/>
      <c r="L391" s="119"/>
      <c r="M391" s="119"/>
      <c r="N391" s="119"/>
      <c r="O391" s="119"/>
    </row>
    <row r="392" spans="3:15" x14ac:dyDescent="0.25">
      <c r="C392" s="119"/>
      <c r="D392" s="119"/>
      <c r="E392" s="119"/>
      <c r="F392" s="119"/>
      <c r="G392" s="119"/>
      <c r="H392" s="119"/>
      <c r="I392" s="119"/>
      <c r="J392" s="119"/>
      <c r="K392" s="119"/>
      <c r="L392" s="119"/>
      <c r="M392" s="119"/>
      <c r="N392" s="119"/>
      <c r="O392" s="119"/>
    </row>
    <row r="393" spans="3:15" x14ac:dyDescent="0.25">
      <c r="C393" s="119"/>
      <c r="D393" s="119"/>
      <c r="E393" s="119"/>
      <c r="F393" s="119"/>
      <c r="G393" s="119"/>
      <c r="H393" s="119"/>
      <c r="I393" s="119"/>
      <c r="J393" s="119"/>
      <c r="K393" s="119"/>
      <c r="L393" s="119"/>
      <c r="M393" s="119"/>
      <c r="N393" s="119"/>
      <c r="O393" s="119"/>
    </row>
    <row r="394" spans="3:15" x14ac:dyDescent="0.25">
      <c r="C394" s="119"/>
      <c r="D394" s="119"/>
      <c r="E394" s="119"/>
      <c r="F394" s="119"/>
      <c r="G394" s="119"/>
      <c r="H394" s="119"/>
      <c r="I394" s="119"/>
      <c r="J394" s="119"/>
      <c r="K394" s="119"/>
      <c r="L394" s="119"/>
      <c r="M394" s="119"/>
      <c r="N394" s="119"/>
      <c r="O394" s="119"/>
    </row>
    <row r="395" spans="3:15" x14ac:dyDescent="0.25">
      <c r="C395" s="119"/>
      <c r="D395" s="119"/>
      <c r="E395" s="119"/>
      <c r="F395" s="119"/>
      <c r="G395" s="119"/>
      <c r="H395" s="119"/>
      <c r="I395" s="119"/>
      <c r="J395" s="119"/>
      <c r="K395" s="119"/>
      <c r="L395" s="119"/>
      <c r="M395" s="119"/>
      <c r="N395" s="119"/>
      <c r="O395" s="119"/>
    </row>
    <row r="396" spans="3:15" x14ac:dyDescent="0.25">
      <c r="C396" s="119"/>
      <c r="D396" s="119"/>
      <c r="E396" s="119"/>
      <c r="F396" s="119"/>
      <c r="G396" s="119"/>
      <c r="H396" s="119"/>
      <c r="I396" s="119"/>
      <c r="J396" s="119"/>
      <c r="K396" s="119"/>
      <c r="L396" s="119"/>
      <c r="M396" s="119"/>
      <c r="N396" s="119"/>
      <c r="O396" s="119"/>
    </row>
    <row r="397" spans="3:15" x14ac:dyDescent="0.25">
      <c r="C397" s="119"/>
      <c r="D397" s="119"/>
      <c r="E397" s="119"/>
      <c r="F397" s="119"/>
      <c r="G397" s="119"/>
      <c r="H397" s="119"/>
      <c r="I397" s="119"/>
      <c r="J397" s="119"/>
      <c r="K397" s="119"/>
      <c r="L397" s="119"/>
      <c r="M397" s="119"/>
      <c r="N397" s="119"/>
      <c r="O397" s="119"/>
    </row>
    <row r="398" spans="3:15" x14ac:dyDescent="0.25">
      <c r="C398" s="119"/>
      <c r="D398" s="119"/>
      <c r="E398" s="119"/>
      <c r="F398" s="119"/>
      <c r="G398" s="119"/>
      <c r="H398" s="119"/>
      <c r="I398" s="119"/>
      <c r="J398" s="119"/>
      <c r="K398" s="119"/>
      <c r="L398" s="119"/>
      <c r="M398" s="119"/>
      <c r="N398" s="119"/>
      <c r="O398" s="119"/>
    </row>
    <row r="399" spans="3:15" x14ac:dyDescent="0.25">
      <c r="C399" s="119"/>
      <c r="D399" s="119"/>
      <c r="E399" s="119"/>
      <c r="F399" s="119"/>
      <c r="G399" s="119"/>
      <c r="H399" s="119"/>
      <c r="I399" s="119"/>
      <c r="J399" s="119"/>
      <c r="K399" s="119"/>
      <c r="L399" s="119"/>
      <c r="M399" s="119"/>
      <c r="N399" s="119"/>
      <c r="O399" s="119"/>
    </row>
    <row r="400" spans="3:15" x14ac:dyDescent="0.25">
      <c r="C400" s="119"/>
      <c r="D400" s="119"/>
      <c r="E400" s="119"/>
      <c r="F400" s="119"/>
      <c r="G400" s="119"/>
      <c r="H400" s="119"/>
      <c r="I400" s="119"/>
      <c r="J400" s="119"/>
      <c r="K400" s="119"/>
      <c r="L400" s="119"/>
      <c r="M400" s="119"/>
      <c r="N400" s="119"/>
      <c r="O400" s="119"/>
    </row>
    <row r="401" spans="3:15" x14ac:dyDescent="0.25">
      <c r="C401" s="119"/>
      <c r="D401" s="119"/>
      <c r="E401" s="119"/>
      <c r="F401" s="119"/>
      <c r="G401" s="119"/>
      <c r="H401" s="119"/>
      <c r="I401" s="119"/>
      <c r="J401" s="119"/>
      <c r="K401" s="119"/>
      <c r="L401" s="119"/>
      <c r="M401" s="119"/>
      <c r="N401" s="119"/>
      <c r="O401" s="119"/>
    </row>
    <row r="402" spans="3:15" x14ac:dyDescent="0.25">
      <c r="C402" s="119"/>
      <c r="D402" s="119"/>
      <c r="E402" s="119"/>
      <c r="F402" s="119"/>
      <c r="G402" s="119"/>
      <c r="H402" s="119"/>
      <c r="I402" s="119"/>
      <c r="J402" s="119"/>
      <c r="K402" s="119"/>
      <c r="L402" s="119"/>
      <c r="M402" s="119"/>
      <c r="N402" s="119"/>
      <c r="O402" s="119"/>
    </row>
    <row r="403" spans="3:15" x14ac:dyDescent="0.25">
      <c r="C403" s="119"/>
      <c r="D403" s="119"/>
      <c r="E403" s="119"/>
      <c r="F403" s="119"/>
      <c r="G403" s="119"/>
      <c r="H403" s="119"/>
      <c r="I403" s="119"/>
      <c r="J403" s="119"/>
      <c r="K403" s="119"/>
      <c r="L403" s="119"/>
      <c r="M403" s="119"/>
      <c r="N403" s="119"/>
      <c r="O403" s="119"/>
    </row>
    <row r="404" spans="3:15" x14ac:dyDescent="0.25">
      <c r="C404" s="119"/>
      <c r="D404" s="119"/>
      <c r="E404" s="119"/>
      <c r="F404" s="119"/>
      <c r="G404" s="119"/>
      <c r="H404" s="119"/>
      <c r="I404" s="119"/>
      <c r="J404" s="119"/>
      <c r="K404" s="119"/>
      <c r="L404" s="119"/>
      <c r="M404" s="119"/>
      <c r="N404" s="119"/>
      <c r="O404" s="119"/>
    </row>
    <row r="405" spans="3:15" x14ac:dyDescent="0.25">
      <c r="C405" s="119"/>
      <c r="D405" s="119"/>
      <c r="E405" s="119"/>
      <c r="F405" s="119"/>
      <c r="G405" s="119"/>
      <c r="H405" s="119"/>
      <c r="I405" s="119"/>
      <c r="J405" s="119"/>
      <c r="K405" s="119"/>
      <c r="L405" s="119"/>
      <c r="M405" s="119"/>
      <c r="N405" s="119"/>
      <c r="O405" s="119"/>
    </row>
    <row r="406" spans="3:15" x14ac:dyDescent="0.25">
      <c r="C406" s="119"/>
      <c r="D406" s="119"/>
      <c r="E406" s="119"/>
      <c r="F406" s="119"/>
      <c r="G406" s="119"/>
      <c r="H406" s="119"/>
      <c r="I406" s="119"/>
      <c r="J406" s="119"/>
      <c r="K406" s="119"/>
      <c r="L406" s="119"/>
      <c r="M406" s="119"/>
      <c r="N406" s="119"/>
      <c r="O406" s="119"/>
    </row>
    <row r="407" spans="3:15" x14ac:dyDescent="0.25">
      <c r="C407" s="119"/>
      <c r="D407" s="119"/>
      <c r="E407" s="119"/>
      <c r="F407" s="119"/>
      <c r="G407" s="119"/>
      <c r="H407" s="119"/>
      <c r="I407" s="119"/>
      <c r="J407" s="119"/>
      <c r="K407" s="119"/>
      <c r="L407" s="119"/>
      <c r="M407" s="119"/>
      <c r="N407" s="119"/>
      <c r="O407" s="119"/>
    </row>
    <row r="408" spans="3:15" x14ac:dyDescent="0.25">
      <c r="C408" s="119"/>
      <c r="D408" s="119"/>
      <c r="E408" s="119"/>
      <c r="F408" s="119"/>
      <c r="G408" s="119"/>
      <c r="H408" s="119"/>
      <c r="I408" s="119"/>
      <c r="J408" s="119"/>
      <c r="K408" s="119"/>
      <c r="L408" s="119"/>
      <c r="M408" s="119"/>
      <c r="N408" s="119"/>
      <c r="O408" s="119"/>
    </row>
    <row r="409" spans="3:15" x14ac:dyDescent="0.25">
      <c r="C409" s="119"/>
      <c r="D409" s="119"/>
      <c r="E409" s="119"/>
      <c r="F409" s="119"/>
      <c r="G409" s="119"/>
      <c r="H409" s="119"/>
      <c r="I409" s="119"/>
      <c r="J409" s="119"/>
      <c r="K409" s="119"/>
      <c r="L409" s="119"/>
      <c r="M409" s="119"/>
      <c r="N409" s="119"/>
      <c r="O409" s="119"/>
    </row>
    <row r="410" spans="3:15" x14ac:dyDescent="0.25">
      <c r="C410" s="119"/>
      <c r="D410" s="119"/>
      <c r="E410" s="119"/>
      <c r="F410" s="119"/>
      <c r="G410" s="119"/>
      <c r="H410" s="119"/>
      <c r="I410" s="119"/>
      <c r="J410" s="119"/>
      <c r="K410" s="119"/>
      <c r="L410" s="119"/>
      <c r="M410" s="119"/>
      <c r="N410" s="119"/>
      <c r="O410" s="119"/>
    </row>
    <row r="411" spans="3:15" x14ac:dyDescent="0.25">
      <c r="C411" s="119"/>
      <c r="D411" s="119"/>
      <c r="E411" s="119"/>
      <c r="F411" s="119"/>
      <c r="G411" s="119"/>
      <c r="H411" s="119"/>
      <c r="I411" s="119"/>
      <c r="J411" s="119"/>
      <c r="K411" s="119"/>
      <c r="L411" s="119"/>
      <c r="M411" s="119"/>
      <c r="N411" s="119"/>
      <c r="O411" s="119"/>
    </row>
    <row r="412" spans="3:15" x14ac:dyDescent="0.25">
      <c r="C412" s="119"/>
      <c r="D412" s="119"/>
      <c r="E412" s="119"/>
      <c r="F412" s="119"/>
      <c r="G412" s="119"/>
      <c r="H412" s="119"/>
      <c r="I412" s="119"/>
      <c r="J412" s="119"/>
      <c r="K412" s="119"/>
      <c r="L412" s="119"/>
      <c r="M412" s="119"/>
      <c r="N412" s="119"/>
      <c r="O412" s="119"/>
    </row>
    <row r="413" spans="3:15" x14ac:dyDescent="0.25">
      <c r="C413" s="119"/>
      <c r="D413" s="119"/>
      <c r="E413" s="119"/>
      <c r="F413" s="119"/>
      <c r="G413" s="119"/>
      <c r="H413" s="119"/>
      <c r="I413" s="119"/>
      <c r="J413" s="119"/>
      <c r="K413" s="119"/>
      <c r="L413" s="119"/>
      <c r="M413" s="119"/>
      <c r="N413" s="119"/>
      <c r="O413" s="119"/>
    </row>
    <row r="414" spans="3:15" x14ac:dyDescent="0.25">
      <c r="C414" s="119"/>
      <c r="D414" s="119"/>
      <c r="E414" s="119"/>
      <c r="F414" s="119"/>
      <c r="G414" s="119"/>
      <c r="H414" s="119"/>
      <c r="I414" s="119"/>
      <c r="J414" s="119"/>
      <c r="K414" s="119"/>
      <c r="L414" s="119"/>
      <c r="M414" s="119"/>
      <c r="N414" s="119"/>
      <c r="O414" s="119"/>
    </row>
    <row r="415" spans="3:15" x14ac:dyDescent="0.25">
      <c r="C415" s="119"/>
      <c r="D415" s="119"/>
      <c r="E415" s="119"/>
      <c r="F415" s="119"/>
      <c r="G415" s="119"/>
      <c r="H415" s="119"/>
      <c r="I415" s="119"/>
      <c r="J415" s="119"/>
      <c r="K415" s="119"/>
      <c r="L415" s="119"/>
      <c r="M415" s="119"/>
      <c r="N415" s="119"/>
      <c r="O415" s="119"/>
    </row>
    <row r="416" spans="3:15" x14ac:dyDescent="0.25">
      <c r="C416" s="119"/>
      <c r="D416" s="119"/>
      <c r="E416" s="119"/>
      <c r="F416" s="119"/>
      <c r="G416" s="119"/>
      <c r="H416" s="119"/>
      <c r="I416" s="119"/>
      <c r="J416" s="119"/>
      <c r="K416" s="119"/>
      <c r="L416" s="119"/>
      <c r="M416" s="119"/>
      <c r="N416" s="119"/>
      <c r="O416" s="119"/>
    </row>
    <row r="417" spans="3:15" x14ac:dyDescent="0.25">
      <c r="C417" s="119"/>
      <c r="D417" s="119"/>
      <c r="E417" s="119"/>
      <c r="F417" s="119"/>
      <c r="G417" s="119"/>
      <c r="H417" s="119"/>
      <c r="I417" s="119"/>
      <c r="J417" s="119"/>
      <c r="K417" s="119"/>
      <c r="L417" s="119"/>
      <c r="M417" s="119"/>
      <c r="N417" s="119"/>
      <c r="O417" s="119"/>
    </row>
    <row r="418" spans="3:15" x14ac:dyDescent="0.25">
      <c r="C418" s="119"/>
      <c r="D418" s="119"/>
      <c r="E418" s="119"/>
      <c r="F418" s="119"/>
      <c r="G418" s="119"/>
      <c r="H418" s="119"/>
      <c r="I418" s="119"/>
      <c r="J418" s="119"/>
      <c r="K418" s="119"/>
      <c r="L418" s="119"/>
      <c r="M418" s="119"/>
      <c r="N418" s="119"/>
      <c r="O418" s="119"/>
    </row>
    <row r="419" spans="3:15" x14ac:dyDescent="0.25">
      <c r="C419" s="119"/>
      <c r="D419" s="119"/>
      <c r="E419" s="119"/>
      <c r="F419" s="119"/>
      <c r="G419" s="119"/>
      <c r="H419" s="119"/>
      <c r="I419" s="119"/>
      <c r="J419" s="119"/>
      <c r="K419" s="119"/>
      <c r="L419" s="119"/>
      <c r="M419" s="119"/>
      <c r="N419" s="119"/>
      <c r="O419" s="119"/>
    </row>
    <row r="420" spans="3:15" x14ac:dyDescent="0.25">
      <c r="C420" s="119"/>
      <c r="D420" s="119"/>
      <c r="E420" s="119"/>
      <c r="F420" s="119"/>
      <c r="G420" s="119"/>
      <c r="H420" s="119"/>
      <c r="I420" s="119"/>
      <c r="J420" s="119"/>
      <c r="K420" s="119"/>
      <c r="L420" s="119"/>
      <c r="M420" s="119"/>
      <c r="N420" s="119"/>
      <c r="O420" s="119"/>
    </row>
    <row r="421" spans="3:15" x14ac:dyDescent="0.25">
      <c r="C421" s="119"/>
      <c r="D421" s="119"/>
      <c r="E421" s="119"/>
      <c r="F421" s="119"/>
      <c r="G421" s="119"/>
      <c r="H421" s="119"/>
      <c r="I421" s="119"/>
      <c r="J421" s="119"/>
      <c r="K421" s="119"/>
      <c r="L421" s="119"/>
      <c r="M421" s="119"/>
      <c r="N421" s="119"/>
      <c r="O421" s="119"/>
    </row>
    <row r="422" spans="3:15" x14ac:dyDescent="0.25">
      <c r="C422" s="119"/>
      <c r="D422" s="119"/>
      <c r="E422" s="119"/>
      <c r="F422" s="119"/>
      <c r="G422" s="119"/>
      <c r="H422" s="119"/>
      <c r="I422" s="119"/>
      <c r="J422" s="119"/>
      <c r="K422" s="119"/>
      <c r="L422" s="119"/>
      <c r="M422" s="119"/>
      <c r="N422" s="119"/>
      <c r="O422" s="119"/>
    </row>
    <row r="423" spans="3:15" x14ac:dyDescent="0.25">
      <c r="C423" s="119"/>
      <c r="D423" s="119"/>
      <c r="E423" s="119"/>
      <c r="F423" s="119"/>
      <c r="G423" s="119"/>
      <c r="H423" s="119"/>
      <c r="I423" s="119"/>
      <c r="J423" s="119"/>
      <c r="K423" s="119"/>
      <c r="L423" s="119"/>
      <c r="M423" s="119"/>
      <c r="N423" s="119"/>
      <c r="O423" s="119"/>
    </row>
    <row r="424" spans="3:15" x14ac:dyDescent="0.25">
      <c r="C424" s="119"/>
      <c r="D424" s="119"/>
      <c r="E424" s="119"/>
      <c r="F424" s="119"/>
      <c r="G424" s="119"/>
      <c r="H424" s="119"/>
      <c r="I424" s="119"/>
      <c r="J424" s="119"/>
      <c r="K424" s="119"/>
      <c r="L424" s="119"/>
      <c r="M424" s="119"/>
      <c r="N424" s="119"/>
      <c r="O424" s="119"/>
    </row>
    <row r="425" spans="3:15" x14ac:dyDescent="0.25">
      <c r="C425" s="119"/>
      <c r="D425" s="119"/>
      <c r="E425" s="119"/>
      <c r="F425" s="119"/>
      <c r="G425" s="119"/>
      <c r="H425" s="119"/>
      <c r="I425" s="119"/>
      <c r="J425" s="119"/>
      <c r="K425" s="119"/>
      <c r="L425" s="119"/>
      <c r="M425" s="119"/>
      <c r="N425" s="119"/>
      <c r="O425" s="119"/>
    </row>
    <row r="426" spans="3:15" x14ac:dyDescent="0.25">
      <c r="C426" s="119"/>
      <c r="D426" s="119"/>
      <c r="E426" s="119"/>
      <c r="F426" s="119"/>
      <c r="G426" s="119"/>
      <c r="H426" s="119"/>
      <c r="I426" s="119"/>
      <c r="J426" s="119"/>
      <c r="K426" s="119"/>
      <c r="L426" s="119"/>
      <c r="M426" s="119"/>
      <c r="N426" s="119"/>
      <c r="O426" s="119"/>
    </row>
    <row r="427" spans="3:15" x14ac:dyDescent="0.25">
      <c r="C427" s="119"/>
      <c r="D427" s="119"/>
      <c r="E427" s="119"/>
      <c r="F427" s="119"/>
      <c r="G427" s="119"/>
      <c r="H427" s="119"/>
      <c r="I427" s="119"/>
      <c r="J427" s="119"/>
      <c r="K427" s="119"/>
      <c r="L427" s="119"/>
      <c r="M427" s="119"/>
      <c r="N427" s="119"/>
      <c r="O427" s="119"/>
    </row>
    <row r="428" spans="3:15" x14ac:dyDescent="0.25">
      <c r="C428" s="119"/>
      <c r="D428" s="119"/>
      <c r="E428" s="119"/>
      <c r="F428" s="119"/>
      <c r="G428" s="119"/>
      <c r="H428" s="119"/>
      <c r="I428" s="119"/>
      <c r="J428" s="119"/>
      <c r="K428" s="119"/>
      <c r="L428" s="119"/>
      <c r="M428" s="119"/>
      <c r="N428" s="119"/>
      <c r="O428" s="119"/>
    </row>
    <row r="429" spans="3:15" x14ac:dyDescent="0.25">
      <c r="C429" s="119"/>
      <c r="D429" s="119"/>
      <c r="E429" s="119"/>
      <c r="F429" s="119"/>
      <c r="G429" s="119"/>
      <c r="H429" s="119"/>
      <c r="I429" s="119"/>
      <c r="J429" s="119"/>
      <c r="K429" s="119"/>
      <c r="L429" s="119"/>
      <c r="M429" s="119"/>
      <c r="N429" s="119"/>
      <c r="O429" s="119"/>
    </row>
    <row r="430" spans="3:15" x14ac:dyDescent="0.25">
      <c r="C430" s="119"/>
      <c r="D430" s="119"/>
      <c r="E430" s="119"/>
      <c r="F430" s="119"/>
      <c r="G430" s="119"/>
      <c r="H430" s="119"/>
      <c r="I430" s="119"/>
      <c r="J430" s="119"/>
      <c r="K430" s="119"/>
      <c r="L430" s="119"/>
      <c r="M430" s="119"/>
      <c r="N430" s="119"/>
      <c r="O430" s="119"/>
    </row>
    <row r="431" spans="3:15" x14ac:dyDescent="0.25">
      <c r="C431" s="119"/>
      <c r="D431" s="119"/>
      <c r="E431" s="119"/>
      <c r="F431" s="119"/>
      <c r="G431" s="119"/>
      <c r="H431" s="119"/>
      <c r="I431" s="119"/>
      <c r="J431" s="119"/>
      <c r="K431" s="119"/>
      <c r="L431" s="119"/>
      <c r="M431" s="119"/>
      <c r="N431" s="119"/>
      <c r="O431" s="119"/>
    </row>
    <row r="432" spans="3:15" x14ac:dyDescent="0.25">
      <c r="C432" s="119"/>
      <c r="D432" s="119"/>
      <c r="E432" s="119"/>
      <c r="F432" s="119"/>
      <c r="G432" s="119"/>
      <c r="H432" s="119"/>
      <c r="I432" s="119"/>
      <c r="J432" s="119"/>
      <c r="K432" s="119"/>
      <c r="L432" s="119"/>
      <c r="M432" s="119"/>
      <c r="N432" s="119"/>
      <c r="O432" s="119"/>
    </row>
    <row r="433" spans="3:15" x14ac:dyDescent="0.25">
      <c r="C433" s="119"/>
      <c r="D433" s="119"/>
      <c r="E433" s="119"/>
      <c r="F433" s="119"/>
      <c r="G433" s="119"/>
      <c r="H433" s="119"/>
      <c r="I433" s="119"/>
      <c r="J433" s="119"/>
      <c r="K433" s="119"/>
      <c r="L433" s="119"/>
      <c r="M433" s="119"/>
      <c r="N433" s="119"/>
      <c r="O433" s="119"/>
    </row>
    <row r="434" spans="3:15" x14ac:dyDescent="0.25">
      <c r="C434" s="119"/>
      <c r="D434" s="119"/>
      <c r="E434" s="119"/>
      <c r="F434" s="119"/>
      <c r="G434" s="119"/>
      <c r="H434" s="119"/>
      <c r="I434" s="119"/>
      <c r="J434" s="119"/>
      <c r="K434" s="119"/>
      <c r="L434" s="119"/>
      <c r="M434" s="119"/>
      <c r="N434" s="119"/>
      <c r="O434" s="119"/>
    </row>
    <row r="435" spans="3:15" x14ac:dyDescent="0.25">
      <c r="C435" s="119"/>
      <c r="D435" s="119"/>
      <c r="E435" s="119"/>
      <c r="F435" s="119"/>
      <c r="G435" s="119"/>
      <c r="H435" s="119"/>
      <c r="I435" s="119"/>
      <c r="J435" s="119"/>
      <c r="K435" s="119"/>
      <c r="L435" s="119"/>
      <c r="M435" s="119"/>
      <c r="N435" s="119"/>
      <c r="O435" s="119"/>
    </row>
    <row r="436" spans="3:15" x14ac:dyDescent="0.25">
      <c r="C436" s="119"/>
      <c r="D436" s="119"/>
      <c r="E436" s="119"/>
      <c r="F436" s="119"/>
      <c r="G436" s="119"/>
      <c r="H436" s="119"/>
      <c r="I436" s="119"/>
      <c r="J436" s="119"/>
      <c r="K436" s="119"/>
      <c r="L436" s="119"/>
      <c r="M436" s="119"/>
      <c r="N436" s="119"/>
      <c r="O436" s="119"/>
    </row>
    <row r="437" spans="3:15" x14ac:dyDescent="0.25">
      <c r="C437" s="119"/>
      <c r="D437" s="119"/>
      <c r="E437" s="119"/>
      <c r="F437" s="119"/>
      <c r="G437" s="119"/>
      <c r="H437" s="119"/>
      <c r="I437" s="119"/>
      <c r="J437" s="119"/>
      <c r="K437" s="119"/>
      <c r="L437" s="119"/>
      <c r="M437" s="119"/>
      <c r="N437" s="119"/>
      <c r="O437" s="119"/>
    </row>
    <row r="438" spans="3:15" x14ac:dyDescent="0.25">
      <c r="C438" s="119"/>
      <c r="D438" s="119"/>
      <c r="E438" s="119"/>
      <c r="F438" s="119"/>
      <c r="G438" s="119"/>
      <c r="H438" s="119"/>
      <c r="I438" s="119"/>
      <c r="J438" s="119"/>
      <c r="K438" s="119"/>
      <c r="L438" s="119"/>
      <c r="M438" s="119"/>
      <c r="N438" s="119"/>
      <c r="O438" s="119"/>
    </row>
    <row r="439" spans="3:15" x14ac:dyDescent="0.25">
      <c r="C439" s="119"/>
      <c r="D439" s="119"/>
      <c r="E439" s="119"/>
      <c r="F439" s="119"/>
      <c r="G439" s="119"/>
      <c r="H439" s="119"/>
      <c r="I439" s="119"/>
      <c r="J439" s="119"/>
      <c r="K439" s="119"/>
      <c r="L439" s="119"/>
      <c r="M439" s="119"/>
      <c r="N439" s="119"/>
      <c r="O439" s="119"/>
    </row>
    <row r="440" spans="3:15" x14ac:dyDescent="0.25">
      <c r="C440" s="119"/>
      <c r="D440" s="119"/>
      <c r="E440" s="119"/>
      <c r="F440" s="119"/>
      <c r="G440" s="119"/>
      <c r="H440" s="119"/>
      <c r="I440" s="119"/>
      <c r="J440" s="119"/>
      <c r="K440" s="119"/>
      <c r="L440" s="119"/>
      <c r="M440" s="119"/>
      <c r="N440" s="119"/>
      <c r="O440" s="119"/>
    </row>
    <row r="441" spans="3:15" x14ac:dyDescent="0.25">
      <c r="C441" s="119"/>
      <c r="D441" s="119"/>
      <c r="E441" s="119"/>
      <c r="F441" s="119"/>
      <c r="G441" s="119"/>
      <c r="H441" s="119"/>
      <c r="I441" s="119"/>
      <c r="J441" s="119"/>
      <c r="K441" s="119"/>
      <c r="L441" s="119"/>
      <c r="M441" s="119"/>
      <c r="N441" s="119"/>
      <c r="O441" s="119"/>
    </row>
    <row r="442" spans="3:15" x14ac:dyDescent="0.25">
      <c r="C442" s="119"/>
      <c r="D442" s="119"/>
      <c r="E442" s="119"/>
      <c r="F442" s="119"/>
      <c r="G442" s="119"/>
      <c r="H442" s="119"/>
      <c r="I442" s="119"/>
      <c r="J442" s="119"/>
      <c r="K442" s="119"/>
      <c r="L442" s="119"/>
      <c r="M442" s="119"/>
      <c r="N442" s="119"/>
      <c r="O442" s="119"/>
    </row>
    <row r="443" spans="3:15" x14ac:dyDescent="0.25">
      <c r="C443" s="119"/>
      <c r="D443" s="119"/>
      <c r="E443" s="119"/>
      <c r="F443" s="119"/>
      <c r="G443" s="119"/>
      <c r="H443" s="119"/>
      <c r="I443" s="119"/>
      <c r="J443" s="119"/>
      <c r="K443" s="119"/>
      <c r="L443" s="119"/>
      <c r="M443" s="119"/>
      <c r="N443" s="119"/>
      <c r="O443" s="119"/>
    </row>
    <row r="444" spans="3:15" x14ac:dyDescent="0.25">
      <c r="C444" s="119"/>
      <c r="D444" s="119"/>
      <c r="E444" s="119"/>
      <c r="F444" s="119"/>
      <c r="G444" s="119"/>
      <c r="H444" s="119"/>
      <c r="I444" s="119"/>
      <c r="J444" s="119"/>
      <c r="K444" s="119"/>
      <c r="L444" s="119"/>
      <c r="M444" s="119"/>
      <c r="N444" s="119"/>
      <c r="O444" s="119"/>
    </row>
    <row r="445" spans="3:15" x14ac:dyDescent="0.25">
      <c r="C445" s="119"/>
      <c r="D445" s="119"/>
      <c r="E445" s="119"/>
      <c r="F445" s="119"/>
      <c r="G445" s="119"/>
      <c r="H445" s="119"/>
      <c r="I445" s="119"/>
      <c r="J445" s="119"/>
      <c r="K445" s="119"/>
      <c r="L445" s="119"/>
      <c r="M445" s="119"/>
      <c r="N445" s="119"/>
      <c r="O445" s="119"/>
    </row>
    <row r="446" spans="3:15" x14ac:dyDescent="0.25">
      <c r="C446" s="119"/>
      <c r="D446" s="119"/>
      <c r="E446" s="119"/>
      <c r="F446" s="119"/>
      <c r="G446" s="119"/>
      <c r="H446" s="119"/>
      <c r="I446" s="119"/>
      <c r="J446" s="119"/>
      <c r="K446" s="119"/>
      <c r="L446" s="119"/>
      <c r="M446" s="119"/>
      <c r="N446" s="119"/>
      <c r="O446" s="119"/>
    </row>
    <row r="447" spans="3:15" x14ac:dyDescent="0.25">
      <c r="C447" s="119"/>
      <c r="D447" s="119"/>
      <c r="E447" s="119"/>
      <c r="F447" s="119"/>
      <c r="G447" s="119"/>
      <c r="H447" s="119"/>
      <c r="I447" s="119"/>
      <c r="J447" s="119"/>
      <c r="K447" s="119"/>
      <c r="L447" s="119"/>
      <c r="M447" s="119"/>
      <c r="N447" s="119"/>
      <c r="O447" s="119"/>
    </row>
    <row r="448" spans="3:15" x14ac:dyDescent="0.25">
      <c r="C448" s="119"/>
      <c r="D448" s="119"/>
      <c r="E448" s="119"/>
      <c r="F448" s="119"/>
      <c r="G448" s="119"/>
      <c r="H448" s="119"/>
      <c r="I448" s="119"/>
      <c r="J448" s="119"/>
      <c r="K448" s="119"/>
      <c r="L448" s="119"/>
      <c r="M448" s="119"/>
      <c r="N448" s="119"/>
      <c r="O448" s="119"/>
    </row>
    <row r="449" spans="3:15" x14ac:dyDescent="0.25">
      <c r="C449" s="119"/>
      <c r="D449" s="119"/>
      <c r="E449" s="119"/>
      <c r="F449" s="119"/>
      <c r="G449" s="119"/>
      <c r="H449" s="119"/>
      <c r="I449" s="119"/>
      <c r="J449" s="119"/>
      <c r="K449" s="119"/>
      <c r="L449" s="119"/>
      <c r="M449" s="119"/>
      <c r="N449" s="119"/>
      <c r="O449" s="119"/>
    </row>
    <row r="450" spans="3:15" x14ac:dyDescent="0.25">
      <c r="C450" s="119"/>
      <c r="D450" s="119"/>
      <c r="E450" s="119"/>
      <c r="F450" s="119"/>
      <c r="G450" s="119"/>
      <c r="H450" s="119"/>
      <c r="I450" s="119"/>
      <c r="J450" s="119"/>
      <c r="K450" s="119"/>
      <c r="L450" s="119"/>
      <c r="M450" s="119"/>
      <c r="N450" s="119"/>
      <c r="O450" s="119"/>
    </row>
    <row r="451" spans="3:15" x14ac:dyDescent="0.25">
      <c r="C451" s="119"/>
      <c r="D451" s="119"/>
      <c r="E451" s="119"/>
      <c r="F451" s="119"/>
      <c r="G451" s="119"/>
      <c r="H451" s="119"/>
      <c r="I451" s="119"/>
      <c r="J451" s="119"/>
      <c r="K451" s="119"/>
      <c r="L451" s="119"/>
      <c r="M451" s="119"/>
      <c r="N451" s="119"/>
      <c r="O451" s="119"/>
    </row>
    <row r="452" spans="3:15" x14ac:dyDescent="0.25">
      <c r="C452" s="119"/>
      <c r="D452" s="119"/>
      <c r="E452" s="119"/>
      <c r="F452" s="119"/>
      <c r="G452" s="119"/>
      <c r="H452" s="119"/>
      <c r="I452" s="119"/>
      <c r="J452" s="119"/>
      <c r="K452" s="119"/>
      <c r="L452" s="119"/>
      <c r="M452" s="119"/>
      <c r="N452" s="119"/>
      <c r="O452" s="119"/>
    </row>
    <row r="453" spans="3:15" x14ac:dyDescent="0.25">
      <c r="C453" s="119"/>
      <c r="D453" s="119"/>
      <c r="E453" s="119"/>
      <c r="F453" s="119"/>
      <c r="G453" s="119"/>
      <c r="H453" s="119"/>
      <c r="I453" s="119"/>
      <c r="J453" s="119"/>
      <c r="K453" s="119"/>
      <c r="L453" s="119"/>
      <c r="M453" s="119"/>
      <c r="N453" s="119"/>
      <c r="O453" s="119"/>
    </row>
    <row r="454" spans="3:15" x14ac:dyDescent="0.25">
      <c r="C454" s="119"/>
      <c r="D454" s="119"/>
      <c r="E454" s="119"/>
      <c r="F454" s="119"/>
      <c r="G454" s="119"/>
      <c r="H454" s="119"/>
      <c r="I454" s="119"/>
      <c r="J454" s="119"/>
      <c r="K454" s="119"/>
      <c r="L454" s="119"/>
      <c r="M454" s="119"/>
      <c r="N454" s="119"/>
      <c r="O454" s="119"/>
    </row>
    <row r="455" spans="3:15" x14ac:dyDescent="0.25">
      <c r="C455" s="119"/>
      <c r="D455" s="119"/>
      <c r="E455" s="119"/>
      <c r="F455" s="119"/>
      <c r="G455" s="119"/>
      <c r="H455" s="119"/>
      <c r="I455" s="119"/>
      <c r="J455" s="119"/>
      <c r="K455" s="119"/>
      <c r="L455" s="119"/>
      <c r="M455" s="119"/>
      <c r="N455" s="119"/>
      <c r="O455" s="119"/>
    </row>
    <row r="456" spans="3:15" x14ac:dyDescent="0.25">
      <c r="C456" s="119"/>
      <c r="D456" s="119"/>
      <c r="E456" s="119"/>
      <c r="F456" s="119"/>
      <c r="G456" s="119"/>
      <c r="H456" s="119"/>
      <c r="I456" s="119"/>
      <c r="J456" s="119"/>
      <c r="K456" s="119"/>
      <c r="L456" s="119"/>
      <c r="M456" s="119"/>
      <c r="N456" s="119"/>
      <c r="O456" s="119"/>
    </row>
    <row r="457" spans="3:15" x14ac:dyDescent="0.25">
      <c r="C457" s="119"/>
      <c r="D457" s="119"/>
      <c r="E457" s="119"/>
      <c r="F457" s="119"/>
      <c r="G457" s="119"/>
      <c r="H457" s="119"/>
      <c r="I457" s="119"/>
      <c r="J457" s="119"/>
      <c r="K457" s="119"/>
      <c r="L457" s="119"/>
      <c r="M457" s="119"/>
      <c r="N457" s="119"/>
      <c r="O457" s="119"/>
    </row>
    <row r="458" spans="3:15" x14ac:dyDescent="0.25">
      <c r="C458" s="119"/>
      <c r="D458" s="119"/>
      <c r="E458" s="119"/>
      <c r="F458" s="119"/>
      <c r="G458" s="119"/>
      <c r="H458" s="119"/>
      <c r="I458" s="119"/>
      <c r="J458" s="119"/>
      <c r="K458" s="119"/>
      <c r="L458" s="119"/>
      <c r="M458" s="119"/>
      <c r="N458" s="119"/>
      <c r="O458" s="119"/>
    </row>
    <row r="459" spans="3:15" x14ac:dyDescent="0.25">
      <c r="C459" s="119"/>
      <c r="D459" s="119"/>
      <c r="E459" s="119"/>
      <c r="F459" s="119"/>
      <c r="G459" s="119"/>
      <c r="H459" s="119"/>
      <c r="I459" s="119"/>
      <c r="J459" s="119"/>
      <c r="K459" s="119"/>
      <c r="L459" s="119"/>
      <c r="M459" s="119"/>
      <c r="N459" s="119"/>
      <c r="O459" s="119"/>
    </row>
    <row r="460" spans="3:15" x14ac:dyDescent="0.25">
      <c r="C460" s="119"/>
      <c r="D460" s="119"/>
      <c r="E460" s="119"/>
      <c r="F460" s="119"/>
      <c r="G460" s="119"/>
      <c r="H460" s="119"/>
      <c r="I460" s="119"/>
      <c r="J460" s="119"/>
      <c r="K460" s="119"/>
      <c r="L460" s="119"/>
      <c r="M460" s="119"/>
      <c r="N460" s="119"/>
      <c r="O460" s="119"/>
    </row>
    <row r="461" spans="3:15" x14ac:dyDescent="0.25">
      <c r="C461" s="119"/>
      <c r="D461" s="119"/>
      <c r="E461" s="119"/>
      <c r="F461" s="119"/>
      <c r="G461" s="119"/>
      <c r="H461" s="119"/>
      <c r="I461" s="119"/>
      <c r="J461" s="119"/>
      <c r="K461" s="119"/>
      <c r="L461" s="119"/>
      <c r="M461" s="119"/>
      <c r="N461" s="119"/>
      <c r="O461" s="119"/>
    </row>
    <row r="462" spans="3:15" x14ac:dyDescent="0.25">
      <c r="C462" s="119"/>
      <c r="D462" s="119"/>
      <c r="E462" s="119"/>
      <c r="F462" s="119"/>
      <c r="G462" s="119"/>
      <c r="H462" s="119"/>
      <c r="I462" s="119"/>
      <c r="J462" s="119"/>
      <c r="K462" s="119"/>
      <c r="L462" s="119"/>
      <c r="M462" s="119"/>
      <c r="N462" s="119"/>
      <c r="O462" s="119"/>
    </row>
    <row r="463" spans="3:15" x14ac:dyDescent="0.25">
      <c r="C463" s="119"/>
      <c r="D463" s="119"/>
      <c r="E463" s="119"/>
      <c r="F463" s="119"/>
      <c r="G463" s="119"/>
      <c r="H463" s="119"/>
      <c r="I463" s="119"/>
      <c r="J463" s="119"/>
      <c r="K463" s="119"/>
      <c r="L463" s="119"/>
      <c r="M463" s="119"/>
      <c r="N463" s="119"/>
      <c r="O463" s="119"/>
    </row>
    <row r="464" spans="3:15" x14ac:dyDescent="0.25">
      <c r="C464" s="119"/>
      <c r="D464" s="119"/>
      <c r="E464" s="119"/>
      <c r="F464" s="119"/>
      <c r="G464" s="119"/>
      <c r="H464" s="119"/>
      <c r="I464" s="119"/>
      <c r="J464" s="119"/>
      <c r="K464" s="119"/>
      <c r="L464" s="119"/>
      <c r="M464" s="119"/>
      <c r="N464" s="119"/>
      <c r="O464" s="119"/>
    </row>
    <row r="465" spans="3:15" x14ac:dyDescent="0.25">
      <c r="C465" s="119"/>
      <c r="D465" s="119"/>
      <c r="E465" s="119"/>
      <c r="F465" s="119"/>
      <c r="G465" s="119"/>
      <c r="H465" s="119"/>
      <c r="I465" s="119"/>
      <c r="J465" s="119"/>
      <c r="K465" s="119"/>
      <c r="L465" s="119"/>
      <c r="M465" s="119"/>
      <c r="N465" s="119"/>
      <c r="O465" s="119"/>
    </row>
    <row r="466" spans="3:15" x14ac:dyDescent="0.25">
      <c r="C466" s="119"/>
      <c r="D466" s="119"/>
      <c r="E466" s="119"/>
      <c r="F466" s="119"/>
      <c r="G466" s="119"/>
      <c r="H466" s="119"/>
      <c r="I466" s="119"/>
      <c r="J466" s="119"/>
      <c r="K466" s="119"/>
      <c r="L466" s="119"/>
      <c r="M466" s="119"/>
      <c r="N466" s="119"/>
      <c r="O466" s="119"/>
    </row>
    <row r="467" spans="3:15" x14ac:dyDescent="0.25">
      <c r="C467" s="119"/>
      <c r="D467" s="119"/>
      <c r="E467" s="119"/>
      <c r="F467" s="119"/>
      <c r="G467" s="119"/>
      <c r="H467" s="119"/>
      <c r="I467" s="119"/>
      <c r="J467" s="119"/>
      <c r="K467" s="119"/>
      <c r="L467" s="119"/>
      <c r="M467" s="119"/>
      <c r="N467" s="119"/>
      <c r="O467" s="119"/>
    </row>
    <row r="468" spans="3:15" x14ac:dyDescent="0.25">
      <c r="C468" s="119"/>
      <c r="D468" s="119"/>
      <c r="E468" s="119"/>
      <c r="F468" s="119"/>
      <c r="G468" s="119"/>
      <c r="H468" s="119"/>
      <c r="I468" s="119"/>
      <c r="J468" s="119"/>
      <c r="K468" s="119"/>
      <c r="L468" s="119"/>
      <c r="M468" s="119"/>
      <c r="N468" s="119"/>
      <c r="O468" s="119"/>
    </row>
    <row r="469" spans="3:15" x14ac:dyDescent="0.25">
      <c r="C469" s="119"/>
      <c r="D469" s="119"/>
      <c r="E469" s="119"/>
      <c r="F469" s="119"/>
      <c r="G469" s="119"/>
      <c r="H469" s="119"/>
      <c r="I469" s="119"/>
      <c r="J469" s="119"/>
      <c r="K469" s="119"/>
      <c r="L469" s="119"/>
      <c r="M469" s="119"/>
      <c r="N469" s="119"/>
      <c r="O469" s="119"/>
    </row>
    <row r="470" spans="3:15" x14ac:dyDescent="0.25">
      <c r="C470" s="119"/>
      <c r="D470" s="119"/>
      <c r="E470" s="119"/>
      <c r="F470" s="119"/>
      <c r="G470" s="119"/>
      <c r="H470" s="119"/>
      <c r="I470" s="119"/>
      <c r="J470" s="119"/>
      <c r="K470" s="119"/>
      <c r="L470" s="119"/>
      <c r="M470" s="119"/>
      <c r="N470" s="119"/>
      <c r="O470" s="119"/>
    </row>
  </sheetData>
  <mergeCells count="2">
    <mergeCell ref="A2:D2"/>
    <mergeCell ref="A94:D9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workbookViewId="0">
      <selection activeCell="C25" sqref="C25"/>
    </sheetView>
  </sheetViews>
  <sheetFormatPr defaultRowHeight="15" x14ac:dyDescent="0.25"/>
  <cols>
    <col min="3" max="3" width="24" customWidth="1"/>
    <col min="4" max="4" width="15.28515625" customWidth="1"/>
  </cols>
  <sheetData>
    <row r="2" spans="2:6" ht="16.5" x14ac:dyDescent="0.3">
      <c r="B2" s="231" t="s">
        <v>19</v>
      </c>
      <c r="C2" s="231"/>
      <c r="D2" s="231"/>
      <c r="E2" s="231"/>
    </row>
    <row r="3" spans="2:6" x14ac:dyDescent="0.25">
      <c r="B3" s="232" t="s">
        <v>21</v>
      </c>
      <c r="C3" s="232"/>
      <c r="D3" s="232"/>
      <c r="E3" s="232"/>
    </row>
    <row r="4" spans="2:6" x14ac:dyDescent="0.25">
      <c r="B4" s="233" t="s">
        <v>20</v>
      </c>
      <c r="C4" s="233"/>
      <c r="D4" s="233"/>
      <c r="E4" s="233"/>
    </row>
    <row r="5" spans="2:6" x14ac:dyDescent="0.25">
      <c r="B5" s="233" t="s">
        <v>53</v>
      </c>
      <c r="C5" s="233"/>
      <c r="D5" s="233"/>
      <c r="E5" s="233"/>
    </row>
    <row r="6" spans="2:6" x14ac:dyDescent="0.25">
      <c r="B6" s="233" t="s">
        <v>65</v>
      </c>
      <c r="C6" s="233"/>
      <c r="D6" s="233"/>
      <c r="E6" s="233"/>
    </row>
    <row r="7" spans="2:6" x14ac:dyDescent="0.25">
      <c r="B7" s="51"/>
      <c r="C7" s="51"/>
      <c r="D7" s="51"/>
      <c r="E7" s="51"/>
    </row>
    <row r="8" spans="2:6" x14ac:dyDescent="0.25">
      <c r="B8" s="51"/>
      <c r="C8" s="51"/>
      <c r="D8" s="51"/>
      <c r="E8" s="51"/>
    </row>
    <row r="9" spans="2:6" x14ac:dyDescent="0.25">
      <c r="B9" s="51"/>
      <c r="C9" s="51"/>
      <c r="D9" s="113" t="s">
        <v>58</v>
      </c>
      <c r="E9" s="51"/>
    </row>
    <row r="10" spans="2:6" x14ac:dyDescent="0.25">
      <c r="B10" s="24" t="s">
        <v>55</v>
      </c>
      <c r="C10" s="24" t="s">
        <v>56</v>
      </c>
      <c r="D10" s="24" t="s">
        <v>57</v>
      </c>
    </row>
    <row r="11" spans="2:6" x14ac:dyDescent="0.25">
      <c r="B11" s="92">
        <v>43283</v>
      </c>
      <c r="C11" t="s">
        <v>54</v>
      </c>
      <c r="D11" s="93">
        <v>1160352</v>
      </c>
      <c r="E11" s="93"/>
      <c r="F11" s="93"/>
    </row>
    <row r="12" spans="2:6" x14ac:dyDescent="0.25">
      <c r="D12" s="93"/>
      <c r="E12" s="93"/>
      <c r="F12" s="93"/>
    </row>
    <row r="13" spans="2:6" x14ac:dyDescent="0.25">
      <c r="D13" s="93"/>
      <c r="E13" s="93"/>
      <c r="F13" s="93"/>
    </row>
    <row r="14" spans="2:6" x14ac:dyDescent="0.25">
      <c r="D14" s="93"/>
      <c r="E14" s="93"/>
      <c r="F14" s="93"/>
    </row>
    <row r="15" spans="2:6" x14ac:dyDescent="0.25">
      <c r="D15" s="93"/>
      <c r="E15" s="93"/>
      <c r="F15" s="93"/>
    </row>
    <row r="16" spans="2:6" x14ac:dyDescent="0.25">
      <c r="B16" s="94" t="s">
        <v>25</v>
      </c>
      <c r="C16" s="94"/>
      <c r="D16" s="95">
        <f>SUM(D11:D15)</f>
        <v>1160352</v>
      </c>
      <c r="E16" s="93"/>
      <c r="F16" s="93"/>
    </row>
    <row r="17" spans="4:6" x14ac:dyDescent="0.25">
      <c r="D17" s="93"/>
      <c r="E17" s="93"/>
      <c r="F17" s="93"/>
    </row>
    <row r="18" spans="4:6" x14ac:dyDescent="0.25">
      <c r="D18" s="93"/>
      <c r="E18" s="93"/>
      <c r="F18" s="93"/>
    </row>
    <row r="19" spans="4:6" x14ac:dyDescent="0.25">
      <c r="D19" s="93"/>
      <c r="E19" s="93"/>
      <c r="F19" s="93"/>
    </row>
    <row r="20" spans="4:6" x14ac:dyDescent="0.25">
      <c r="D20" s="93"/>
      <c r="E20" s="93"/>
      <c r="F20" s="93"/>
    </row>
    <row r="21" spans="4:6" x14ac:dyDescent="0.25">
      <c r="D21" s="93"/>
      <c r="E21" s="93"/>
      <c r="F21" s="93"/>
    </row>
    <row r="22" spans="4:6" x14ac:dyDescent="0.25">
      <c r="D22" s="93"/>
      <c r="E22" s="93"/>
      <c r="F22" s="93"/>
    </row>
    <row r="23" spans="4:6" x14ac:dyDescent="0.25">
      <c r="D23" s="93"/>
      <c r="E23" s="93"/>
      <c r="F23" s="93"/>
    </row>
    <row r="24" spans="4:6" x14ac:dyDescent="0.25">
      <c r="D24" s="93"/>
      <c r="E24" s="93"/>
      <c r="F24" s="93"/>
    </row>
    <row r="25" spans="4:6" x14ac:dyDescent="0.25">
      <c r="D25" s="93"/>
      <c r="E25" s="93"/>
      <c r="F25" s="93"/>
    </row>
    <row r="26" spans="4:6" x14ac:dyDescent="0.25">
      <c r="D26" s="93"/>
      <c r="E26" s="93"/>
      <c r="F26" s="93"/>
    </row>
    <row r="27" spans="4:6" x14ac:dyDescent="0.25">
      <c r="D27" s="93"/>
      <c r="E27" s="93"/>
      <c r="F27" s="93"/>
    </row>
    <row r="28" spans="4:6" x14ac:dyDescent="0.25">
      <c r="D28" s="93"/>
      <c r="E28" s="93"/>
      <c r="F28" s="93"/>
    </row>
    <row r="29" spans="4:6" x14ac:dyDescent="0.25">
      <c r="D29" s="93"/>
      <c r="E29" s="93"/>
      <c r="F29" s="93"/>
    </row>
    <row r="30" spans="4:6" x14ac:dyDescent="0.25">
      <c r="D30" s="93"/>
      <c r="E30" s="93"/>
      <c r="F30" s="93"/>
    </row>
    <row r="31" spans="4:6" x14ac:dyDescent="0.25">
      <c r="D31" s="93"/>
      <c r="E31" s="93"/>
      <c r="F31" s="93"/>
    </row>
    <row r="32" spans="4:6" x14ac:dyDescent="0.25">
      <c r="D32" s="93"/>
      <c r="E32" s="93"/>
      <c r="F32" s="93"/>
    </row>
  </sheetData>
  <mergeCells count="5">
    <mergeCell ref="B2:E2"/>
    <mergeCell ref="B3:E3"/>
    <mergeCell ref="B4:E4"/>
    <mergeCell ref="B5:E5"/>
    <mergeCell ref="B6:E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B22" workbookViewId="0">
      <selection activeCell="F7" sqref="F7"/>
    </sheetView>
  </sheetViews>
  <sheetFormatPr defaultRowHeight="15" x14ac:dyDescent="0.25"/>
  <cols>
    <col min="6" max="6" width="74.140625" customWidth="1"/>
    <col min="7" max="7" width="17.28515625" customWidth="1"/>
    <col min="8" max="8" width="19.85546875" customWidth="1"/>
    <col min="9" max="9" width="11.5703125" customWidth="1"/>
  </cols>
  <sheetData>
    <row r="2" spans="2:11" ht="16.5" x14ac:dyDescent="0.3">
      <c r="B2" s="234"/>
      <c r="C2" s="234"/>
      <c r="D2" s="234"/>
      <c r="E2" s="234"/>
      <c r="F2" s="20"/>
    </row>
    <row r="3" spans="2:11" ht="23.25" x14ac:dyDescent="0.35">
      <c r="B3" s="235"/>
      <c r="C3" s="235"/>
      <c r="D3" s="235"/>
      <c r="E3" s="235"/>
      <c r="F3" s="253" t="s">
        <v>19</v>
      </c>
      <c r="G3" s="253"/>
      <c r="H3" s="253"/>
      <c r="I3" s="253"/>
      <c r="J3" s="124"/>
      <c r="K3" s="20"/>
    </row>
    <row r="4" spans="2:11" ht="23.25" x14ac:dyDescent="0.35">
      <c r="B4" s="236"/>
      <c r="C4" s="236"/>
      <c r="D4" s="236"/>
      <c r="E4" s="236"/>
      <c r="F4" s="235" t="s">
        <v>77</v>
      </c>
      <c r="G4" s="235"/>
      <c r="H4" s="235"/>
      <c r="I4" s="235"/>
      <c r="J4" s="124"/>
      <c r="K4" s="20"/>
    </row>
    <row r="5" spans="2:11" ht="23.25" x14ac:dyDescent="0.35">
      <c r="B5" s="235"/>
      <c r="C5" s="235"/>
      <c r="D5" s="235"/>
      <c r="E5" s="235"/>
      <c r="F5" s="254" t="s">
        <v>20</v>
      </c>
      <c r="G5" s="254"/>
      <c r="H5" s="254"/>
      <c r="I5" s="254"/>
      <c r="J5" s="124"/>
      <c r="K5" s="20"/>
    </row>
    <row r="6" spans="2:11" ht="23.25" x14ac:dyDescent="0.35">
      <c r="B6" s="20"/>
      <c r="C6" s="20"/>
      <c r="D6" s="20"/>
      <c r="E6" s="20"/>
      <c r="F6" s="235" t="s">
        <v>265</v>
      </c>
      <c r="G6" s="235"/>
      <c r="H6" s="235"/>
      <c r="I6" s="235"/>
      <c r="J6" s="124"/>
      <c r="K6" s="20"/>
    </row>
    <row r="7" spans="2:11" ht="23.25" x14ac:dyDescent="0.35">
      <c r="B7" s="20"/>
      <c r="C7" s="120"/>
      <c r="D7" s="120"/>
      <c r="E7" s="121"/>
      <c r="F7" s="124"/>
      <c r="G7" s="124"/>
      <c r="H7" s="124"/>
      <c r="I7" s="124"/>
      <c r="J7" s="124"/>
      <c r="K7" s="20"/>
    </row>
    <row r="8" spans="2:11" ht="30.75" x14ac:dyDescent="0.3">
      <c r="B8" s="20"/>
      <c r="C8" s="20"/>
      <c r="D8" s="20"/>
      <c r="E8" s="20"/>
      <c r="F8" s="150" t="s">
        <v>72</v>
      </c>
      <c r="G8" s="120" t="s">
        <v>264</v>
      </c>
      <c r="H8" s="120"/>
      <c r="I8" s="121"/>
      <c r="J8" s="20"/>
      <c r="K8" s="20"/>
    </row>
    <row r="9" spans="2:11" x14ac:dyDescent="0.25">
      <c r="B9" s="20"/>
      <c r="C9" s="117"/>
      <c r="D9" s="117"/>
      <c r="E9" s="20"/>
      <c r="F9" s="20"/>
      <c r="G9" s="125" t="s">
        <v>71</v>
      </c>
      <c r="H9" s="125" t="s">
        <v>74</v>
      </c>
      <c r="I9" s="20"/>
      <c r="J9" s="20"/>
      <c r="K9" s="20"/>
    </row>
    <row r="10" spans="2:11" ht="15.75" x14ac:dyDescent="0.25">
      <c r="B10" s="122"/>
      <c r="C10" s="20"/>
      <c r="D10" s="20"/>
      <c r="E10" s="20"/>
      <c r="F10" s="20" t="s">
        <v>46</v>
      </c>
      <c r="G10" s="130">
        <v>163382625</v>
      </c>
      <c r="H10" s="129">
        <v>12587259.24</v>
      </c>
      <c r="I10" s="118" t="s">
        <v>209</v>
      </c>
      <c r="J10" s="20"/>
      <c r="K10" s="20"/>
    </row>
    <row r="11" spans="2:11" ht="15.75" x14ac:dyDescent="0.25">
      <c r="B11" s="122"/>
      <c r="C11" s="20"/>
      <c r="D11" s="20"/>
      <c r="E11" s="20"/>
      <c r="F11" s="20"/>
      <c r="G11" s="128"/>
      <c r="H11" s="128"/>
      <c r="I11" s="118"/>
      <c r="J11" s="20"/>
      <c r="K11" s="20"/>
    </row>
    <row r="12" spans="2:11" x14ac:dyDescent="0.25"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2:11" x14ac:dyDescent="0.25">
      <c r="B13" s="123"/>
      <c r="C13" s="123"/>
      <c r="D13" s="123"/>
      <c r="E13" s="123"/>
      <c r="F13" s="122" t="s">
        <v>73</v>
      </c>
      <c r="G13" s="20"/>
      <c r="H13" s="20"/>
      <c r="I13" s="20"/>
      <c r="J13" s="20"/>
      <c r="K13" s="20"/>
    </row>
    <row r="14" spans="2:11" x14ac:dyDescent="0.25">
      <c r="B14" s="20"/>
      <c r="C14" s="20"/>
      <c r="D14" s="20"/>
      <c r="E14" s="20"/>
      <c r="F14" s="20"/>
      <c r="G14" s="123"/>
      <c r="H14" s="123"/>
      <c r="I14" s="123"/>
      <c r="J14" s="123"/>
      <c r="K14" s="20"/>
    </row>
    <row r="15" spans="2:11" x14ac:dyDescent="0.25">
      <c r="B15" s="20"/>
      <c r="C15" s="20"/>
      <c r="D15" s="20"/>
      <c r="E15" s="20"/>
      <c r="F15" s="123" t="s">
        <v>48</v>
      </c>
      <c r="G15" s="20"/>
      <c r="H15" s="20"/>
      <c r="I15" s="20"/>
      <c r="J15" s="20"/>
      <c r="K15" s="20"/>
    </row>
    <row r="16" spans="2:11" x14ac:dyDescent="0.25"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1" x14ac:dyDescent="0.25"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2:11" x14ac:dyDescent="0.25"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2:11" x14ac:dyDescent="0.25">
      <c r="B19" s="20"/>
      <c r="C19" s="20"/>
      <c r="D19" s="20"/>
      <c r="E19" s="20"/>
      <c r="F19" s="125" t="s">
        <v>70</v>
      </c>
      <c r="G19" s="20"/>
      <c r="H19" s="20"/>
      <c r="I19" s="20"/>
      <c r="J19" s="20"/>
      <c r="K19" s="20"/>
    </row>
    <row r="20" spans="2:1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11" x14ac:dyDescent="0.25">
      <c r="B21" s="20"/>
      <c r="C21" s="20"/>
      <c r="D21" s="20"/>
      <c r="E21" s="20"/>
      <c r="F21" s="20" t="s">
        <v>76</v>
      </c>
      <c r="G21" s="20"/>
      <c r="H21" s="20"/>
      <c r="I21" s="20"/>
      <c r="J21" s="20"/>
      <c r="K21" s="20"/>
    </row>
    <row r="22" spans="2:11" x14ac:dyDescent="0.2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2:11" x14ac:dyDescent="0.25">
      <c r="F23" s="20" t="s">
        <v>66</v>
      </c>
    </row>
    <row r="25" spans="2:11" x14ac:dyDescent="0.25">
      <c r="F25" t="s">
        <v>55</v>
      </c>
    </row>
    <row r="30" spans="2:11" x14ac:dyDescent="0.25">
      <c r="F30" s="24" t="s">
        <v>75</v>
      </c>
    </row>
    <row r="32" spans="2:11" x14ac:dyDescent="0.25">
      <c r="F32" t="s">
        <v>67</v>
      </c>
    </row>
    <row r="34" spans="6:6" x14ac:dyDescent="0.25">
      <c r="F34" t="s">
        <v>68</v>
      </c>
    </row>
    <row r="36" spans="6:6" x14ac:dyDescent="0.25">
      <c r="F36" t="s">
        <v>69</v>
      </c>
    </row>
  </sheetData>
  <mergeCells count="8">
    <mergeCell ref="F6:I6"/>
    <mergeCell ref="B2:E2"/>
    <mergeCell ref="B3:E3"/>
    <mergeCell ref="B4:E4"/>
    <mergeCell ref="B5:E5"/>
    <mergeCell ref="F3:I3"/>
    <mergeCell ref="F4:I4"/>
    <mergeCell ref="F5:I5"/>
  </mergeCells>
  <pageMargins left="0.7" right="0.7" top="0.75" bottom="0.75" header="0.3" footer="0.3"/>
  <pageSetup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3"/>
  <sheetViews>
    <sheetView topLeftCell="A7" workbookViewId="0">
      <selection activeCell="K24" sqref="K24"/>
    </sheetView>
  </sheetViews>
  <sheetFormatPr defaultRowHeight="15" x14ac:dyDescent="0.25"/>
  <cols>
    <col min="4" max="4" width="8.5703125" customWidth="1"/>
    <col min="8" max="8" width="12" customWidth="1"/>
    <col min="9" max="9" width="14.28515625" customWidth="1"/>
    <col min="11" max="11" width="11.85546875" customWidth="1"/>
    <col min="12" max="12" width="13.28515625" bestFit="1" customWidth="1"/>
    <col min="13" max="13" width="12.140625" customWidth="1"/>
  </cols>
  <sheetData>
    <row r="2" spans="1:9" ht="16.5" x14ac:dyDescent="0.3">
      <c r="C2" s="234"/>
      <c r="D2" s="234"/>
      <c r="E2" s="234"/>
      <c r="F2" s="234"/>
      <c r="G2" s="20"/>
    </row>
    <row r="3" spans="1:9" ht="15" customHeight="1" x14ac:dyDescent="0.25">
      <c r="C3" s="235"/>
      <c r="D3" s="235"/>
      <c r="E3" s="235"/>
      <c r="F3" s="235"/>
      <c r="G3" s="20"/>
    </row>
    <row r="4" spans="1:9" x14ac:dyDescent="0.25">
      <c r="C4" s="236"/>
      <c r="D4" s="236"/>
      <c r="E4" s="236"/>
      <c r="F4" s="236"/>
      <c r="G4" s="20"/>
    </row>
    <row r="5" spans="1:9" ht="15" customHeight="1" x14ac:dyDescent="0.25">
      <c r="C5" s="235"/>
      <c r="D5" s="235"/>
      <c r="E5" s="235"/>
      <c r="F5" s="235"/>
      <c r="G5" s="20"/>
    </row>
    <row r="6" spans="1:9" x14ac:dyDescent="0.25">
      <c r="A6" s="132" t="s">
        <v>80</v>
      </c>
      <c r="B6" s="133"/>
      <c r="C6" s="133"/>
      <c r="D6" s="133"/>
      <c r="E6" s="133"/>
      <c r="F6" s="133"/>
      <c r="G6" s="133"/>
      <c r="H6" s="133"/>
      <c r="I6" s="133"/>
    </row>
    <row r="7" spans="1:9" x14ac:dyDescent="0.25">
      <c r="A7" s="132" t="s">
        <v>81</v>
      </c>
      <c r="B7" s="133"/>
      <c r="C7" s="133"/>
      <c r="D7" s="133"/>
      <c r="E7" s="133"/>
      <c r="F7" s="133"/>
      <c r="G7" s="133"/>
      <c r="H7" s="133"/>
      <c r="I7" s="133"/>
    </row>
    <row r="8" spans="1:9" x14ac:dyDescent="0.25">
      <c r="A8" s="132" t="s">
        <v>82</v>
      </c>
      <c r="B8" s="133"/>
      <c r="C8" s="133"/>
      <c r="D8" s="133"/>
      <c r="E8" s="133"/>
      <c r="F8" s="133"/>
      <c r="G8" s="133"/>
      <c r="H8" s="133"/>
      <c r="I8" s="133"/>
    </row>
    <row r="9" spans="1:9" x14ac:dyDescent="0.25">
      <c r="A9" s="134"/>
      <c r="B9" s="133"/>
      <c r="C9" s="133"/>
      <c r="D9" s="133"/>
      <c r="E9" s="133"/>
      <c r="F9" s="133"/>
      <c r="G9" s="133"/>
      <c r="H9" s="133"/>
      <c r="I9" s="133"/>
    </row>
    <row r="10" spans="1:9" x14ac:dyDescent="0.25">
      <c r="A10" s="134"/>
      <c r="B10" s="133"/>
      <c r="C10" s="133"/>
      <c r="D10" s="133"/>
      <c r="E10" s="133"/>
      <c r="F10" s="133"/>
      <c r="G10" s="133"/>
      <c r="H10" s="133"/>
      <c r="I10" s="135" t="s">
        <v>7</v>
      </c>
    </row>
    <row r="11" spans="1:9" x14ac:dyDescent="0.25">
      <c r="A11" s="134"/>
      <c r="B11" s="133"/>
      <c r="C11" s="133"/>
      <c r="D11" s="133"/>
      <c r="E11" s="133"/>
      <c r="F11" s="133"/>
      <c r="G11" s="133"/>
      <c r="H11" s="133"/>
      <c r="I11" s="135"/>
    </row>
    <row r="12" spans="1:9" x14ac:dyDescent="0.25">
      <c r="A12" s="134" t="s">
        <v>83</v>
      </c>
      <c r="B12" s="133"/>
      <c r="C12" s="133"/>
      <c r="D12" s="133"/>
      <c r="E12" s="133"/>
      <c r="F12" s="133"/>
      <c r="G12" s="133"/>
      <c r="H12" s="133"/>
      <c r="I12" s="136">
        <v>1160352</v>
      </c>
    </row>
    <row r="13" spans="1:9" x14ac:dyDescent="0.25">
      <c r="A13" s="134"/>
      <c r="B13" s="133"/>
      <c r="C13" s="133"/>
      <c r="D13" s="133"/>
      <c r="E13" s="133"/>
      <c r="F13" s="133"/>
      <c r="G13" s="133"/>
      <c r="H13" s="133"/>
      <c r="I13" s="136"/>
    </row>
    <row r="14" spans="1:9" x14ac:dyDescent="0.25">
      <c r="A14" s="137" t="s">
        <v>84</v>
      </c>
      <c r="B14" s="133"/>
      <c r="C14" s="133"/>
      <c r="D14" s="133"/>
      <c r="E14" s="133"/>
      <c r="F14" s="133"/>
      <c r="G14" s="133"/>
      <c r="H14" s="133"/>
      <c r="I14" s="136">
        <v>0</v>
      </c>
    </row>
    <row r="15" spans="1:9" x14ac:dyDescent="0.25">
      <c r="A15" s="134"/>
      <c r="B15" s="133"/>
      <c r="C15" s="133"/>
      <c r="D15" s="133"/>
      <c r="E15" s="133"/>
      <c r="F15" s="133"/>
      <c r="G15" s="133"/>
      <c r="H15" s="133"/>
      <c r="I15" s="133"/>
    </row>
    <row r="16" spans="1:9" x14ac:dyDescent="0.25">
      <c r="A16" s="134" t="s">
        <v>85</v>
      </c>
      <c r="B16" s="133"/>
      <c r="C16" s="133"/>
      <c r="D16" s="133"/>
      <c r="E16" s="133"/>
      <c r="F16" s="133"/>
      <c r="G16" s="133"/>
      <c r="H16" s="133"/>
      <c r="I16" s="133"/>
    </row>
    <row r="17" spans="1:12" ht="15.75" thickBot="1" x14ac:dyDescent="0.3">
      <c r="A17" s="134" t="s">
        <v>86</v>
      </c>
      <c r="B17" s="133"/>
      <c r="C17" s="133"/>
      <c r="D17" s="133"/>
      <c r="E17" s="133"/>
      <c r="F17" s="133"/>
      <c r="G17" s="133"/>
      <c r="H17" s="133"/>
      <c r="I17" s="138">
        <f>I12-I14</f>
        <v>1160352</v>
      </c>
    </row>
    <row r="18" spans="1:12" ht="15.75" thickTop="1" x14ac:dyDescent="0.25">
      <c r="A18" s="139"/>
      <c r="B18" s="140"/>
      <c r="C18" s="140"/>
      <c r="D18" s="140"/>
      <c r="E18" s="140"/>
      <c r="F18" s="140"/>
      <c r="G18" s="140"/>
      <c r="H18" s="140"/>
      <c r="I18" s="140"/>
    </row>
    <row r="19" spans="1:12" x14ac:dyDescent="0.25">
      <c r="A19" s="134"/>
      <c r="B19" s="133"/>
      <c r="C19" s="133"/>
      <c r="D19" s="133"/>
      <c r="E19" s="133"/>
      <c r="F19" s="133"/>
      <c r="G19" s="133"/>
      <c r="H19" s="133"/>
      <c r="I19" s="133"/>
      <c r="L19">
        <v>274928</v>
      </c>
    </row>
    <row r="20" spans="1:12" x14ac:dyDescent="0.25">
      <c r="A20" s="137" t="s">
        <v>210</v>
      </c>
      <c r="B20" s="133"/>
      <c r="C20" s="133"/>
      <c r="D20" s="133"/>
      <c r="E20" s="133"/>
      <c r="F20" s="133"/>
      <c r="G20" s="133"/>
      <c r="H20" s="133"/>
      <c r="I20" s="141">
        <v>60352</v>
      </c>
      <c r="K20">
        <v>60352</v>
      </c>
      <c r="L20">
        <v>43153.56</v>
      </c>
    </row>
    <row r="21" spans="1:12" x14ac:dyDescent="0.25">
      <c r="A21" s="137"/>
      <c r="B21" s="133"/>
      <c r="C21" s="133"/>
      <c r="D21" s="133"/>
      <c r="E21" s="133"/>
      <c r="F21" s="133"/>
      <c r="G21" s="133"/>
      <c r="H21" s="133"/>
      <c r="I21" s="133"/>
      <c r="K21">
        <v>274088.28999999998</v>
      </c>
      <c r="L21">
        <f>SUM(L19:L20)</f>
        <v>318081.56</v>
      </c>
    </row>
    <row r="22" spans="1:12" x14ac:dyDescent="0.25">
      <c r="A22" s="134" t="s">
        <v>87</v>
      </c>
      <c r="B22" s="133"/>
      <c r="C22" s="133"/>
      <c r="D22" s="133"/>
      <c r="E22" s="133"/>
      <c r="F22" s="133"/>
      <c r="G22" s="133"/>
      <c r="H22" s="133"/>
      <c r="I22" s="141">
        <v>274088.28999999998</v>
      </c>
      <c r="K22">
        <v>374038.96</v>
      </c>
    </row>
    <row r="23" spans="1:12" x14ac:dyDescent="0.25">
      <c r="A23" s="134"/>
      <c r="B23" s="133"/>
      <c r="C23" s="133"/>
      <c r="D23" s="133"/>
      <c r="E23" s="133"/>
      <c r="F23" s="133"/>
      <c r="G23" s="133"/>
      <c r="H23" s="136"/>
      <c r="I23" s="133"/>
      <c r="K23">
        <f>SUM(K20:K22)</f>
        <v>708479.25</v>
      </c>
    </row>
    <row r="24" spans="1:12" x14ac:dyDescent="0.25">
      <c r="A24" s="137" t="s">
        <v>211</v>
      </c>
      <c r="B24" s="133"/>
      <c r="C24" s="133"/>
      <c r="D24" s="133"/>
      <c r="E24" s="133"/>
      <c r="F24" s="133"/>
      <c r="G24" s="133"/>
      <c r="H24" s="142">
        <f>3669322.24/9.81</f>
        <v>374038.9643221203</v>
      </c>
      <c r="I24" s="143">
        <f>H23+H24</f>
        <v>374038.9643221203</v>
      </c>
    </row>
    <row r="25" spans="1:12" x14ac:dyDescent="0.25">
      <c r="A25" s="137"/>
      <c r="B25" s="133"/>
      <c r="C25" s="133"/>
      <c r="D25" s="133"/>
      <c r="E25" s="133"/>
      <c r="F25" s="133"/>
      <c r="G25" s="133"/>
      <c r="H25" s="144"/>
      <c r="I25" s="133"/>
      <c r="L25" s="93"/>
    </row>
    <row r="26" spans="1:12" x14ac:dyDescent="0.25">
      <c r="A26" s="134"/>
      <c r="B26" s="133"/>
      <c r="C26" s="133"/>
      <c r="D26" s="133"/>
      <c r="E26" s="133"/>
      <c r="F26" s="133"/>
      <c r="G26" s="133"/>
      <c r="H26" s="144"/>
      <c r="I26" s="133"/>
    </row>
    <row r="27" spans="1:12" x14ac:dyDescent="0.25">
      <c r="A27" s="137" t="s">
        <v>88</v>
      </c>
      <c r="B27" s="133"/>
      <c r="C27" s="133"/>
      <c r="D27" s="133"/>
      <c r="E27" s="133"/>
      <c r="F27" s="133"/>
      <c r="G27" s="133"/>
      <c r="H27" s="133"/>
      <c r="I27" s="141">
        <v>342721.86</v>
      </c>
    </row>
    <row r="28" spans="1:12" x14ac:dyDescent="0.25">
      <c r="A28" s="137" t="s">
        <v>1</v>
      </c>
      <c r="B28" s="133"/>
      <c r="C28" s="133"/>
      <c r="D28" s="133"/>
      <c r="E28" s="133"/>
      <c r="F28" s="133"/>
      <c r="G28" s="133"/>
      <c r="H28" s="133"/>
      <c r="I28" s="133"/>
    </row>
    <row r="29" spans="1:12" x14ac:dyDescent="0.25">
      <c r="A29" s="134"/>
      <c r="B29" s="133"/>
      <c r="C29" s="133"/>
      <c r="D29" s="133"/>
      <c r="E29" s="133"/>
      <c r="F29" s="133"/>
      <c r="G29" s="133"/>
      <c r="H29" s="133"/>
      <c r="I29" s="133"/>
    </row>
    <row r="30" spans="1:12" x14ac:dyDescent="0.25">
      <c r="A30" s="137" t="s">
        <v>89</v>
      </c>
      <c r="B30" s="133"/>
      <c r="C30" s="133"/>
      <c r="D30" s="133"/>
      <c r="E30" s="133"/>
      <c r="F30" s="133"/>
      <c r="G30" s="133"/>
      <c r="H30" s="133"/>
      <c r="I30" s="136">
        <v>256126.41</v>
      </c>
    </row>
    <row r="31" spans="1:12" x14ac:dyDescent="0.25">
      <c r="A31" s="137" t="s">
        <v>1</v>
      </c>
      <c r="B31" s="133"/>
      <c r="C31" s="133"/>
      <c r="D31" s="133"/>
      <c r="E31" s="133"/>
      <c r="F31" s="133"/>
      <c r="G31" s="133"/>
      <c r="H31" s="133"/>
      <c r="I31" s="136" t="s">
        <v>1</v>
      </c>
    </row>
    <row r="32" spans="1:12" x14ac:dyDescent="0.25">
      <c r="A32" s="137"/>
      <c r="B32" s="133"/>
      <c r="C32" s="133"/>
      <c r="D32" s="133"/>
      <c r="E32" s="133"/>
      <c r="F32" s="133"/>
      <c r="G32" s="133"/>
      <c r="H32" s="133"/>
      <c r="I32" s="136"/>
    </row>
    <row r="33" spans="1:9" x14ac:dyDescent="0.25">
      <c r="A33" s="134"/>
      <c r="B33" s="133"/>
      <c r="C33" s="133"/>
      <c r="D33" s="133"/>
      <c r="E33" s="133"/>
      <c r="F33" s="133"/>
      <c r="G33" s="133"/>
      <c r="H33" s="133"/>
      <c r="I33" s="136"/>
    </row>
    <row r="34" spans="1:9" x14ac:dyDescent="0.25">
      <c r="A34" s="134"/>
      <c r="B34" s="133"/>
      <c r="C34" s="133"/>
      <c r="D34" s="133"/>
      <c r="E34" s="133"/>
      <c r="F34" s="133"/>
      <c r="G34" s="133"/>
      <c r="H34" s="133"/>
      <c r="I34" s="136"/>
    </row>
    <row r="35" spans="1:9" x14ac:dyDescent="0.25">
      <c r="A35" s="137" t="s">
        <v>90</v>
      </c>
      <c r="B35" s="133"/>
      <c r="C35" s="133"/>
      <c r="D35" s="133"/>
      <c r="E35" s="133"/>
      <c r="F35" s="133"/>
      <c r="G35" s="133"/>
      <c r="H35" s="133"/>
      <c r="I35" s="136">
        <f>SUM(I19:I30)</f>
        <v>1307327.5243221202</v>
      </c>
    </row>
    <row r="36" spans="1:9" x14ac:dyDescent="0.25">
      <c r="A36" s="134"/>
      <c r="B36" s="133"/>
      <c r="C36" s="133"/>
      <c r="D36" s="133"/>
      <c r="E36" s="133"/>
      <c r="F36" s="133"/>
      <c r="G36" s="133"/>
      <c r="H36" s="133"/>
      <c r="I36" s="136"/>
    </row>
    <row r="37" spans="1:9" x14ac:dyDescent="0.25">
      <c r="A37" s="137" t="s">
        <v>91</v>
      </c>
      <c r="B37" s="133"/>
      <c r="C37" s="133"/>
      <c r="D37" s="133"/>
      <c r="E37" s="133"/>
      <c r="F37" s="133"/>
      <c r="G37" s="133"/>
      <c r="H37" s="133"/>
      <c r="I37" s="136"/>
    </row>
    <row r="38" spans="1:9" x14ac:dyDescent="0.25">
      <c r="A38" s="137" t="s">
        <v>92</v>
      </c>
      <c r="B38" s="133"/>
      <c r="C38" s="133"/>
      <c r="D38" s="133"/>
      <c r="E38" s="133"/>
      <c r="F38" s="133"/>
      <c r="G38" s="133"/>
      <c r="H38" s="133"/>
      <c r="I38" s="145">
        <f>I17-I35</f>
        <v>-146975.52432212024</v>
      </c>
    </row>
    <row r="39" spans="1:9" x14ac:dyDescent="0.25">
      <c r="A39" s="137" t="s">
        <v>93</v>
      </c>
      <c r="B39" s="133"/>
      <c r="C39" s="133"/>
      <c r="D39" s="133"/>
      <c r="E39" s="133"/>
      <c r="F39" s="133"/>
      <c r="G39" s="133"/>
      <c r="H39" s="133"/>
      <c r="I39" s="136">
        <f>I17-I38</f>
        <v>1307327.5243221202</v>
      </c>
    </row>
    <row r="40" spans="1:9" x14ac:dyDescent="0.25">
      <c r="A40" s="134"/>
      <c r="B40" s="133"/>
      <c r="C40" s="133"/>
      <c r="D40" s="133"/>
      <c r="E40" s="133"/>
      <c r="F40" s="133"/>
      <c r="G40" s="133"/>
      <c r="H40" s="133"/>
      <c r="I40" s="136" t="s">
        <v>1</v>
      </c>
    </row>
    <row r="41" spans="1:9" ht="15.75" thickBot="1" x14ac:dyDescent="0.3">
      <c r="A41" s="132" t="s">
        <v>94</v>
      </c>
      <c r="B41" s="133"/>
      <c r="C41" s="133"/>
      <c r="D41" s="133"/>
      <c r="E41" s="133"/>
      <c r="F41" s="133"/>
      <c r="G41" s="133"/>
      <c r="H41" s="133"/>
      <c r="I41" s="138">
        <f>I38+I39</f>
        <v>1160352</v>
      </c>
    </row>
    <row r="42" spans="1:9" ht="15.75" thickTop="1" x14ac:dyDescent="0.25">
      <c r="A42" s="134"/>
      <c r="B42" s="133"/>
      <c r="C42" s="133"/>
      <c r="D42" s="133"/>
      <c r="E42" s="133"/>
      <c r="F42" s="133"/>
      <c r="G42" s="133"/>
      <c r="H42" s="133"/>
      <c r="I42" s="136">
        <f>I41-I17</f>
        <v>0</v>
      </c>
    </row>
    <row r="43" spans="1:9" x14ac:dyDescent="0.25">
      <c r="A43" s="134"/>
      <c r="B43" s="133"/>
      <c r="C43" s="133"/>
      <c r="D43" s="133"/>
      <c r="E43" s="133"/>
      <c r="F43" s="133"/>
      <c r="G43" s="133"/>
      <c r="H43" s="133"/>
      <c r="I43" s="144"/>
    </row>
    <row r="44" spans="1:9" x14ac:dyDescent="0.25">
      <c r="A44" s="134"/>
      <c r="B44" s="133"/>
      <c r="C44" s="133"/>
      <c r="D44" s="133"/>
      <c r="E44" s="136"/>
      <c r="F44" s="146"/>
      <c r="G44" s="133"/>
      <c r="H44" s="133"/>
      <c r="I44" s="147"/>
    </row>
    <row r="45" spans="1:9" x14ac:dyDescent="0.25">
      <c r="A45" s="134"/>
      <c r="B45" s="133"/>
      <c r="C45" s="133"/>
      <c r="D45" s="133"/>
      <c r="E45" s="133"/>
      <c r="F45" s="133"/>
      <c r="G45" s="133"/>
      <c r="H45" s="133"/>
      <c r="I45" s="136"/>
    </row>
    <row r="46" spans="1:9" x14ac:dyDescent="0.25">
      <c r="A46" s="134"/>
      <c r="B46" s="133"/>
      <c r="C46" s="133"/>
      <c r="D46" s="133"/>
      <c r="E46" s="133"/>
      <c r="F46" s="133"/>
      <c r="G46" s="133"/>
      <c r="H46" s="133"/>
      <c r="I46" s="133"/>
    </row>
    <row r="47" spans="1:9" x14ac:dyDescent="0.25">
      <c r="A47" s="137" t="s">
        <v>95</v>
      </c>
      <c r="B47" s="140"/>
      <c r="C47" s="140"/>
      <c r="D47" s="133"/>
      <c r="E47" s="133"/>
      <c r="F47" s="148" t="s">
        <v>96</v>
      </c>
      <c r="G47" s="140"/>
      <c r="H47" s="140"/>
      <c r="I47" s="133"/>
    </row>
    <row r="48" spans="1:9" x14ac:dyDescent="0.25">
      <c r="A48" s="134"/>
      <c r="B48" s="133"/>
      <c r="C48" s="133"/>
      <c r="D48" s="133"/>
      <c r="E48" s="133"/>
      <c r="F48" s="133"/>
      <c r="G48" s="133"/>
      <c r="H48" s="133"/>
      <c r="I48" s="133"/>
    </row>
    <row r="49" spans="1:9" x14ac:dyDescent="0.25">
      <c r="A49" s="134"/>
      <c r="B49" s="133"/>
      <c r="C49" s="133"/>
      <c r="D49" s="133"/>
      <c r="E49" s="133"/>
      <c r="F49" s="133" t="s">
        <v>97</v>
      </c>
      <c r="G49" s="133"/>
      <c r="H49" s="133"/>
      <c r="I49" s="133"/>
    </row>
    <row r="50" spans="1:9" x14ac:dyDescent="0.25">
      <c r="A50" s="134"/>
      <c r="B50" s="133"/>
      <c r="C50" s="133"/>
      <c r="D50" s="133"/>
      <c r="E50" s="133"/>
      <c r="F50" s="148"/>
      <c r="G50" s="133"/>
      <c r="H50" s="133"/>
      <c r="I50" s="133"/>
    </row>
    <row r="51" spans="1:9" x14ac:dyDescent="0.25">
      <c r="A51" s="134"/>
      <c r="B51" s="133"/>
      <c r="C51" s="133"/>
      <c r="D51" s="133"/>
      <c r="E51" s="133"/>
      <c r="F51" s="133"/>
      <c r="G51" s="133"/>
      <c r="H51" s="133"/>
      <c r="I51" s="133"/>
    </row>
    <row r="52" spans="1:9" x14ac:dyDescent="0.25">
      <c r="A52" s="134"/>
      <c r="B52" s="133"/>
      <c r="C52" s="133"/>
      <c r="D52" s="133"/>
      <c r="E52" s="133"/>
      <c r="F52" s="133"/>
      <c r="G52" s="133"/>
      <c r="H52" s="133"/>
      <c r="I52" s="133"/>
    </row>
    <row r="53" spans="1:9" x14ac:dyDescent="0.25">
      <c r="A53" s="149"/>
      <c r="B53" s="133"/>
      <c r="C53" s="133"/>
      <c r="D53" s="133"/>
      <c r="E53" s="133"/>
      <c r="F53" s="133"/>
      <c r="G53" s="133"/>
      <c r="H53" s="133"/>
      <c r="I53" s="133"/>
    </row>
  </sheetData>
  <mergeCells count="4">
    <mergeCell ref="C2:F2"/>
    <mergeCell ref="C3:F3"/>
    <mergeCell ref="C4:F4"/>
    <mergeCell ref="C5:F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Notes</vt:lpstr>
      <vt:lpstr>Annex 1A</vt:lpstr>
      <vt:lpstr>EEPs</vt:lpstr>
      <vt:lpstr>Annex 1B</vt:lpstr>
      <vt:lpstr>DLIs</vt:lpstr>
      <vt:lpstr>SOE</vt:lpstr>
      <vt:lpstr>IDA Receipts</vt:lpstr>
      <vt:lpstr>EEP CERT</vt:lpstr>
      <vt:lpstr>DA Reconciliation</vt:lpstr>
      <vt:lpstr>classificaton Exp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Chibeza  Goma</dc:creator>
  <cp:lastModifiedBy>user</cp:lastModifiedBy>
  <cp:lastPrinted>2019-12-11T14:08:03Z</cp:lastPrinted>
  <dcterms:created xsi:type="dcterms:W3CDTF">2017-06-19T08:20:41Z</dcterms:created>
  <dcterms:modified xsi:type="dcterms:W3CDTF">2022-02-25T10:04:01Z</dcterms:modified>
</cp:coreProperties>
</file>